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3_VÝROBA\0_ZAKÁZKY\235Z\235Z037 Tišnov K55 - rekonstrukce kotelny\2_PD\1_PD ODEVZDÁNO\R01\ROZPOČET\"/>
    </mc:Choice>
  </mc:AlternateContent>
  <xr:revisionPtr revIDLastSave="0" documentId="13_ncr:1_{CF390809-2E26-4F9E-8E48-4C88BF96B947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35Z037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'235Z037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'235Z037 1 Pol'!$A$1:$Y$244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241" i="12" l="1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V8" i="12" s="1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Q15" i="12"/>
  <c r="V15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20" i="12"/>
  <c r="I20" i="12"/>
  <c r="I19" i="12" s="1"/>
  <c r="K20" i="12"/>
  <c r="M20" i="12"/>
  <c r="O20" i="12"/>
  <c r="Q20" i="12"/>
  <c r="V20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M46" i="12" s="1"/>
  <c r="I46" i="12"/>
  <c r="K46" i="12"/>
  <c r="O46" i="12"/>
  <c r="Q46" i="12"/>
  <c r="V46" i="12"/>
  <c r="G49" i="12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4" i="12"/>
  <c r="M54" i="12" s="1"/>
  <c r="I54" i="12"/>
  <c r="K54" i="12"/>
  <c r="O54" i="12"/>
  <c r="Q54" i="12"/>
  <c r="V54" i="12"/>
  <c r="G57" i="12"/>
  <c r="I57" i="12"/>
  <c r="K57" i="12"/>
  <c r="M57" i="12"/>
  <c r="O57" i="12"/>
  <c r="Q57" i="12"/>
  <c r="V57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4" i="12"/>
  <c r="M64" i="12" s="1"/>
  <c r="I64" i="12"/>
  <c r="K64" i="12"/>
  <c r="O64" i="12"/>
  <c r="Q64" i="12"/>
  <c r="V64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5" i="12"/>
  <c r="M75" i="12" s="1"/>
  <c r="I75" i="12"/>
  <c r="K75" i="12"/>
  <c r="O75" i="12"/>
  <c r="Q75" i="12"/>
  <c r="V75" i="12"/>
  <c r="G76" i="12"/>
  <c r="I76" i="12"/>
  <c r="K76" i="12"/>
  <c r="M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81" i="12"/>
  <c r="M81" i="12" s="1"/>
  <c r="I81" i="12"/>
  <c r="K81" i="12"/>
  <c r="O81" i="12"/>
  <c r="Q81" i="12"/>
  <c r="V81" i="12"/>
  <c r="G85" i="12"/>
  <c r="M85" i="12" s="1"/>
  <c r="I85" i="12"/>
  <c r="K85" i="12"/>
  <c r="O85" i="12"/>
  <c r="Q85" i="12"/>
  <c r="V85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I117" i="12"/>
  <c r="K117" i="12"/>
  <c r="M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I119" i="12"/>
  <c r="K119" i="12"/>
  <c r="M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I127" i="12"/>
  <c r="K127" i="12"/>
  <c r="M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3" i="12"/>
  <c r="I133" i="12"/>
  <c r="K133" i="12"/>
  <c r="O133" i="12"/>
  <c r="Q133" i="12"/>
  <c r="V133" i="12"/>
  <c r="G135" i="12"/>
  <c r="I135" i="12"/>
  <c r="K135" i="12"/>
  <c r="M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V145" i="12"/>
  <c r="G146" i="12"/>
  <c r="M146" i="12" s="1"/>
  <c r="I146" i="12"/>
  <c r="K146" i="12"/>
  <c r="O146" i="12"/>
  <c r="Q146" i="12"/>
  <c r="Q145" i="12" s="1"/>
  <c r="V146" i="12"/>
  <c r="G147" i="12"/>
  <c r="M147" i="12" s="1"/>
  <c r="I147" i="12"/>
  <c r="K147" i="12"/>
  <c r="K145" i="12" s="1"/>
  <c r="O147" i="12"/>
  <c r="O145" i="12" s="1"/>
  <c r="Q147" i="12"/>
  <c r="V147" i="12"/>
  <c r="G149" i="12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7" i="12"/>
  <c r="I157" i="12"/>
  <c r="K157" i="12"/>
  <c r="O157" i="12"/>
  <c r="O156" i="12" s="1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I162" i="12"/>
  <c r="K162" i="12"/>
  <c r="M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I166" i="12"/>
  <c r="K166" i="12"/>
  <c r="M166" i="12"/>
  <c r="O166" i="12"/>
  <c r="Q166" i="12"/>
  <c r="V166" i="12"/>
  <c r="G167" i="12"/>
  <c r="M167" i="12" s="1"/>
  <c r="I167" i="12"/>
  <c r="K167" i="12"/>
  <c r="O167" i="12"/>
  <c r="Q167" i="12"/>
  <c r="V167" i="12"/>
  <c r="G169" i="12"/>
  <c r="I169" i="12"/>
  <c r="K169" i="12"/>
  <c r="O169" i="12"/>
  <c r="Q169" i="12"/>
  <c r="V169" i="12"/>
  <c r="G172" i="12"/>
  <c r="M172" i="12" s="1"/>
  <c r="I172" i="12"/>
  <c r="K172" i="12"/>
  <c r="O172" i="12"/>
  <c r="Q172" i="12"/>
  <c r="V172" i="12"/>
  <c r="G175" i="12"/>
  <c r="M175" i="12" s="1"/>
  <c r="I175" i="12"/>
  <c r="K175" i="12"/>
  <c r="O175" i="12"/>
  <c r="Q175" i="12"/>
  <c r="V175" i="12"/>
  <c r="G178" i="12"/>
  <c r="I178" i="12"/>
  <c r="K178" i="12"/>
  <c r="M178" i="12"/>
  <c r="O178" i="12"/>
  <c r="Q178" i="12"/>
  <c r="V178" i="12"/>
  <c r="G180" i="12"/>
  <c r="M180" i="12" s="1"/>
  <c r="I180" i="12"/>
  <c r="K180" i="12"/>
  <c r="O180" i="12"/>
  <c r="Q180" i="12"/>
  <c r="V180" i="12"/>
  <c r="G182" i="12"/>
  <c r="M182" i="12" s="1"/>
  <c r="I182" i="12"/>
  <c r="K182" i="12"/>
  <c r="O182" i="12"/>
  <c r="Q182" i="12"/>
  <c r="V182" i="12"/>
  <c r="G184" i="12"/>
  <c r="M184" i="12" s="1"/>
  <c r="I184" i="12"/>
  <c r="K184" i="12"/>
  <c r="O184" i="12"/>
  <c r="Q184" i="12"/>
  <c r="V184" i="12"/>
  <c r="G186" i="12"/>
  <c r="I186" i="12"/>
  <c r="K186" i="12"/>
  <c r="M186" i="12"/>
  <c r="O186" i="12"/>
  <c r="Q186" i="12"/>
  <c r="V186" i="12"/>
  <c r="G188" i="12"/>
  <c r="M188" i="12" s="1"/>
  <c r="I188" i="12"/>
  <c r="K188" i="12"/>
  <c r="O188" i="12"/>
  <c r="Q188" i="12"/>
  <c r="V188" i="12"/>
  <c r="G190" i="12"/>
  <c r="I190" i="12"/>
  <c r="K190" i="12"/>
  <c r="O190" i="12"/>
  <c r="Q190" i="12"/>
  <c r="V190" i="12"/>
  <c r="G191" i="12"/>
  <c r="M191" i="12" s="1"/>
  <c r="I191" i="12"/>
  <c r="K191" i="12"/>
  <c r="O191" i="12"/>
  <c r="Q191" i="12"/>
  <c r="V191" i="12"/>
  <c r="G192" i="12"/>
  <c r="M192" i="12" s="1"/>
  <c r="I192" i="12"/>
  <c r="K192" i="12"/>
  <c r="O192" i="12"/>
  <c r="Q192" i="12"/>
  <c r="V192" i="12"/>
  <c r="G193" i="12"/>
  <c r="I193" i="12"/>
  <c r="K193" i="12"/>
  <c r="M193" i="12"/>
  <c r="O193" i="12"/>
  <c r="Q193" i="12"/>
  <c r="V193" i="12"/>
  <c r="G194" i="12"/>
  <c r="M194" i="12" s="1"/>
  <c r="I194" i="12"/>
  <c r="K194" i="12"/>
  <c r="O194" i="12"/>
  <c r="Q194" i="12"/>
  <c r="V194" i="12"/>
  <c r="G195" i="12"/>
  <c r="M195" i="12" s="1"/>
  <c r="I195" i="12"/>
  <c r="K195" i="12"/>
  <c r="O195" i="12"/>
  <c r="Q195" i="12"/>
  <c r="V195" i="12"/>
  <c r="G196" i="12"/>
  <c r="M196" i="12" s="1"/>
  <c r="I196" i="12"/>
  <c r="K196" i="12"/>
  <c r="O196" i="12"/>
  <c r="Q196" i="12"/>
  <c r="V196" i="12"/>
  <c r="G197" i="12"/>
  <c r="I197" i="12"/>
  <c r="K197" i="12"/>
  <c r="M197" i="12"/>
  <c r="O197" i="12"/>
  <c r="Q197" i="12"/>
  <c r="V197" i="12"/>
  <c r="G198" i="12"/>
  <c r="M198" i="12" s="1"/>
  <c r="I198" i="12"/>
  <c r="K198" i="12"/>
  <c r="O198" i="12"/>
  <c r="Q198" i="12"/>
  <c r="V198" i="12"/>
  <c r="G199" i="12"/>
  <c r="M199" i="12" s="1"/>
  <c r="I199" i="12"/>
  <c r="K199" i="12"/>
  <c r="O199" i="12"/>
  <c r="Q199" i="12"/>
  <c r="V199" i="12"/>
  <c r="G200" i="12"/>
  <c r="M200" i="12" s="1"/>
  <c r="I200" i="12"/>
  <c r="K200" i="12"/>
  <c r="O200" i="12"/>
  <c r="Q200" i="12"/>
  <c r="V200" i="12"/>
  <c r="G201" i="12"/>
  <c r="I201" i="12"/>
  <c r="K201" i="12"/>
  <c r="M201" i="12"/>
  <c r="O201" i="12"/>
  <c r="Q201" i="12"/>
  <c r="V201" i="12"/>
  <c r="G202" i="12"/>
  <c r="M202" i="12" s="1"/>
  <c r="I202" i="12"/>
  <c r="K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M204" i="12" s="1"/>
  <c r="I204" i="12"/>
  <c r="K204" i="12"/>
  <c r="O204" i="12"/>
  <c r="Q204" i="12"/>
  <c r="V204" i="12"/>
  <c r="G205" i="12"/>
  <c r="I205" i="12"/>
  <c r="K205" i="12"/>
  <c r="M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M208" i="12" s="1"/>
  <c r="I208" i="12"/>
  <c r="K208" i="12"/>
  <c r="O208" i="12"/>
  <c r="Q208" i="12"/>
  <c r="V208" i="12"/>
  <c r="G209" i="12"/>
  <c r="I209" i="12"/>
  <c r="K209" i="12"/>
  <c r="M209" i="12"/>
  <c r="O209" i="12"/>
  <c r="Q209" i="12"/>
  <c r="V209" i="12"/>
  <c r="G210" i="12"/>
  <c r="M210" i="12" s="1"/>
  <c r="I210" i="12"/>
  <c r="K210" i="12"/>
  <c r="O210" i="12"/>
  <c r="Q210" i="12"/>
  <c r="V210" i="12"/>
  <c r="G211" i="12"/>
  <c r="M211" i="12" s="1"/>
  <c r="I211" i="12"/>
  <c r="K211" i="12"/>
  <c r="O211" i="12"/>
  <c r="Q211" i="12"/>
  <c r="V211" i="12"/>
  <c r="G212" i="12"/>
  <c r="M212" i="12" s="1"/>
  <c r="I212" i="12"/>
  <c r="K212" i="12"/>
  <c r="O212" i="12"/>
  <c r="Q212" i="12"/>
  <c r="V212" i="12"/>
  <c r="G214" i="12"/>
  <c r="I214" i="12"/>
  <c r="K214" i="12"/>
  <c r="M214" i="12"/>
  <c r="O214" i="12"/>
  <c r="Q214" i="12"/>
  <c r="Q213" i="12" s="1"/>
  <c r="V214" i="12"/>
  <c r="G215" i="12"/>
  <c r="M215" i="12" s="1"/>
  <c r="I215" i="12"/>
  <c r="K215" i="12"/>
  <c r="O215" i="12"/>
  <c r="Q215" i="12"/>
  <c r="V215" i="12"/>
  <c r="G216" i="12"/>
  <c r="I216" i="12"/>
  <c r="K216" i="12"/>
  <c r="M216" i="12"/>
  <c r="O216" i="12"/>
  <c r="Q216" i="12"/>
  <c r="V216" i="12"/>
  <c r="G219" i="12"/>
  <c r="M219" i="12" s="1"/>
  <c r="I219" i="12"/>
  <c r="K219" i="12"/>
  <c r="O219" i="12"/>
  <c r="Q219" i="12"/>
  <c r="V219" i="12"/>
  <c r="G221" i="12"/>
  <c r="M221" i="12" s="1"/>
  <c r="I221" i="12"/>
  <c r="K221" i="12"/>
  <c r="O221" i="12"/>
  <c r="O218" i="12" s="1"/>
  <c r="Q221" i="12"/>
  <c r="V221" i="12"/>
  <c r="V218" i="12" s="1"/>
  <c r="G223" i="12"/>
  <c r="I223" i="12"/>
  <c r="K223" i="12"/>
  <c r="M223" i="12"/>
  <c r="O223" i="12"/>
  <c r="Q223" i="12"/>
  <c r="V223" i="12"/>
  <c r="G225" i="12"/>
  <c r="M225" i="12" s="1"/>
  <c r="I225" i="12"/>
  <c r="K225" i="12"/>
  <c r="O225" i="12"/>
  <c r="Q225" i="12"/>
  <c r="V225" i="12"/>
  <c r="G226" i="12"/>
  <c r="M226" i="12" s="1"/>
  <c r="I226" i="12"/>
  <c r="K226" i="12"/>
  <c r="O226" i="12"/>
  <c r="Q226" i="12"/>
  <c r="V226" i="12"/>
  <c r="V224" i="12" s="1"/>
  <c r="G227" i="12"/>
  <c r="I227" i="12"/>
  <c r="K227" i="12"/>
  <c r="M227" i="12"/>
  <c r="O227" i="12"/>
  <c r="Q227" i="12"/>
  <c r="V227" i="12"/>
  <c r="G228" i="12"/>
  <c r="M228" i="12" s="1"/>
  <c r="I228" i="12"/>
  <c r="K228" i="12"/>
  <c r="O228" i="12"/>
  <c r="Q228" i="12"/>
  <c r="V228" i="12"/>
  <c r="G230" i="12"/>
  <c r="M230" i="12" s="1"/>
  <c r="I230" i="12"/>
  <c r="K230" i="12"/>
  <c r="O230" i="12"/>
  <c r="Q230" i="12"/>
  <c r="V230" i="12"/>
  <c r="G231" i="12"/>
  <c r="M231" i="12" s="1"/>
  <c r="I231" i="12"/>
  <c r="K231" i="12"/>
  <c r="O231" i="12"/>
  <c r="Q231" i="12"/>
  <c r="V231" i="12"/>
  <c r="G232" i="12"/>
  <c r="I232" i="12"/>
  <c r="K232" i="12"/>
  <c r="M232" i="12"/>
  <c r="O232" i="12"/>
  <c r="Q232" i="12"/>
  <c r="V232" i="12"/>
  <c r="G234" i="12"/>
  <c r="M234" i="12" s="1"/>
  <c r="I234" i="12"/>
  <c r="K234" i="12"/>
  <c r="O234" i="12"/>
  <c r="Q234" i="12"/>
  <c r="V234" i="12"/>
  <c r="G235" i="12"/>
  <c r="M235" i="12" s="1"/>
  <c r="I235" i="12"/>
  <c r="K235" i="12"/>
  <c r="O235" i="12"/>
  <c r="Q235" i="12"/>
  <c r="V235" i="12"/>
  <c r="G236" i="12"/>
  <c r="I236" i="12"/>
  <c r="K236" i="12"/>
  <c r="M236" i="12"/>
  <c r="O236" i="12"/>
  <c r="Q236" i="12"/>
  <c r="V236" i="12"/>
  <c r="G237" i="12"/>
  <c r="M237" i="12" s="1"/>
  <c r="I237" i="12"/>
  <c r="K237" i="12"/>
  <c r="O237" i="12"/>
  <c r="Q237" i="12"/>
  <c r="V237" i="12"/>
  <c r="G238" i="12"/>
  <c r="M238" i="12" s="1"/>
  <c r="I238" i="12"/>
  <c r="K238" i="12"/>
  <c r="O238" i="12"/>
  <c r="Q238" i="12"/>
  <c r="V238" i="12"/>
  <c r="G239" i="12"/>
  <c r="M239" i="12" s="1"/>
  <c r="I239" i="12"/>
  <c r="K239" i="12"/>
  <c r="O239" i="12"/>
  <c r="Q239" i="12"/>
  <c r="V239" i="12"/>
  <c r="G240" i="12"/>
  <c r="I240" i="12"/>
  <c r="K240" i="12"/>
  <c r="M240" i="12"/>
  <c r="O240" i="12"/>
  <c r="Q240" i="12"/>
  <c r="V240" i="12"/>
  <c r="AE243" i="12"/>
  <c r="F39" i="1" s="1"/>
  <c r="I20" i="1"/>
  <c r="I18" i="1"/>
  <c r="H43" i="1"/>
  <c r="F43" i="1" l="1"/>
  <c r="G23" i="1" s="1"/>
  <c r="Q156" i="12"/>
  <c r="K19" i="12"/>
  <c r="Q233" i="12"/>
  <c r="O213" i="12"/>
  <c r="I189" i="12"/>
  <c r="Q168" i="12"/>
  <c r="O168" i="12"/>
  <c r="K156" i="12"/>
  <c r="I148" i="12"/>
  <c r="V105" i="12"/>
  <c r="V48" i="12"/>
  <c r="V40" i="12"/>
  <c r="O32" i="12"/>
  <c r="F41" i="1"/>
  <c r="Q40" i="12"/>
  <c r="V233" i="12"/>
  <c r="O224" i="12"/>
  <c r="M213" i="12"/>
  <c r="G189" i="12"/>
  <c r="I67" i="1" s="1"/>
  <c r="K168" i="12"/>
  <c r="Q114" i="12"/>
  <c r="Q80" i="12"/>
  <c r="Q63" i="12"/>
  <c r="K32" i="12"/>
  <c r="I32" i="12"/>
  <c r="O8" i="12"/>
  <c r="Q105" i="12"/>
  <c r="K224" i="12"/>
  <c r="I224" i="12"/>
  <c r="Q218" i="12"/>
  <c r="K213" i="12"/>
  <c r="G156" i="12"/>
  <c r="I65" i="1" s="1"/>
  <c r="V114" i="12"/>
  <c r="O105" i="12"/>
  <c r="V80" i="12"/>
  <c r="V63" i="12"/>
  <c r="Q48" i="12"/>
  <c r="O48" i="12"/>
  <c r="O40" i="12"/>
  <c r="K8" i="12"/>
  <c r="I8" i="12"/>
  <c r="F42" i="1"/>
  <c r="O233" i="12"/>
  <c r="I213" i="12"/>
  <c r="G168" i="12"/>
  <c r="I66" i="1" s="1"/>
  <c r="I156" i="12"/>
  <c r="I145" i="12"/>
  <c r="K105" i="12"/>
  <c r="I105" i="12"/>
  <c r="K48" i="12"/>
  <c r="K40" i="12"/>
  <c r="I40" i="12"/>
  <c r="Q19" i="12"/>
  <c r="K233" i="12"/>
  <c r="I233" i="12"/>
  <c r="G213" i="12"/>
  <c r="I68" i="1" s="1"/>
  <c r="V189" i="12"/>
  <c r="I168" i="12"/>
  <c r="Q148" i="12"/>
  <c r="O114" i="12"/>
  <c r="O80" i="12"/>
  <c r="O63" i="12"/>
  <c r="V19" i="12"/>
  <c r="K189" i="12"/>
  <c r="Q189" i="12"/>
  <c r="V156" i="12"/>
  <c r="K114" i="12"/>
  <c r="I114" i="12"/>
  <c r="K80" i="12"/>
  <c r="I80" i="12"/>
  <c r="K63" i="12"/>
  <c r="I63" i="12"/>
  <c r="G48" i="12"/>
  <c r="I57" i="1" s="1"/>
  <c r="Q32" i="12"/>
  <c r="AF243" i="12"/>
  <c r="Q224" i="12"/>
  <c r="K218" i="12"/>
  <c r="I218" i="12"/>
  <c r="V213" i="12"/>
  <c r="O189" i="12"/>
  <c r="V168" i="12"/>
  <c r="I48" i="12"/>
  <c r="V32" i="12"/>
  <c r="O19" i="12"/>
  <c r="Q8" i="12"/>
  <c r="M233" i="12"/>
  <c r="M224" i="12"/>
  <c r="M218" i="12"/>
  <c r="G233" i="12"/>
  <c r="I71" i="1" s="1"/>
  <c r="I19" i="1" s="1"/>
  <c r="G224" i="12"/>
  <c r="I70" i="1" s="1"/>
  <c r="G218" i="12"/>
  <c r="I69" i="1" s="1"/>
  <c r="M190" i="12"/>
  <c r="M189" i="12" s="1"/>
  <c r="M169" i="12"/>
  <c r="M168" i="12" s="1"/>
  <c r="M157" i="12"/>
  <c r="M156" i="12" s="1"/>
  <c r="K148" i="12"/>
  <c r="G148" i="12"/>
  <c r="I64" i="1" s="1"/>
  <c r="M149" i="12"/>
  <c r="M148" i="12" s="1"/>
  <c r="G145" i="12"/>
  <c r="I63" i="1" s="1"/>
  <c r="Q132" i="12"/>
  <c r="I132" i="12"/>
  <c r="V132" i="12"/>
  <c r="O132" i="12"/>
  <c r="M114" i="12"/>
  <c r="M105" i="12"/>
  <c r="M80" i="12"/>
  <c r="M63" i="12"/>
  <c r="M40" i="12"/>
  <c r="M32" i="12"/>
  <c r="M19" i="12"/>
  <c r="V148" i="12"/>
  <c r="O148" i="12"/>
  <c r="M145" i="12"/>
  <c r="K132" i="12"/>
  <c r="G132" i="12"/>
  <c r="I62" i="1" s="1"/>
  <c r="M8" i="12"/>
  <c r="G114" i="12"/>
  <c r="I61" i="1" s="1"/>
  <c r="G105" i="12"/>
  <c r="I60" i="1" s="1"/>
  <c r="G80" i="12"/>
  <c r="I59" i="1" s="1"/>
  <c r="G63" i="12"/>
  <c r="I58" i="1" s="1"/>
  <c r="G40" i="12"/>
  <c r="I56" i="1" s="1"/>
  <c r="G32" i="12"/>
  <c r="I55" i="1" s="1"/>
  <c r="G19" i="12"/>
  <c r="I54" i="1" s="1"/>
  <c r="G8" i="12"/>
  <c r="M133" i="12"/>
  <c r="M132" i="12" s="1"/>
  <c r="M49" i="12"/>
  <c r="M48" i="12" s="1"/>
  <c r="J28" i="1"/>
  <c r="J26" i="1"/>
  <c r="G38" i="1"/>
  <c r="F38" i="1"/>
  <c r="J23" i="1"/>
  <c r="J24" i="1"/>
  <c r="J25" i="1"/>
  <c r="J27" i="1"/>
  <c r="E24" i="1"/>
  <c r="G24" i="1"/>
  <c r="E26" i="1"/>
  <c r="G26" i="1"/>
  <c r="G243" i="12" l="1"/>
  <c r="I53" i="1"/>
  <c r="G42" i="1"/>
  <c r="G41" i="1"/>
  <c r="I41" i="1" s="1"/>
  <c r="G39" i="1"/>
  <c r="I42" i="1"/>
  <c r="I17" i="1"/>
  <c r="I16" i="1" l="1"/>
  <c r="I21" i="1" s="1"/>
  <c r="I72" i="1"/>
  <c r="G43" i="1"/>
  <c r="G25" i="1" s="1"/>
  <c r="A27" i="1" s="1"/>
  <c r="I39" i="1"/>
  <c r="I43" i="1" s="1"/>
  <c r="J41" i="1" l="1"/>
  <c r="J42" i="1"/>
  <c r="J39" i="1"/>
  <c r="J43" i="1" s="1"/>
  <c r="G28" i="1"/>
  <c r="G27" i="1" s="1"/>
  <c r="G29" i="1" s="1"/>
  <c r="A28" i="1"/>
  <c r="J71" i="1"/>
  <c r="J55" i="1"/>
  <c r="J57" i="1"/>
  <c r="J63" i="1"/>
  <c r="J60" i="1"/>
  <c r="J54" i="1"/>
  <c r="J64" i="1"/>
  <c r="J68" i="1"/>
  <c r="J56" i="1"/>
  <c r="J65" i="1"/>
  <c r="J58" i="1"/>
  <c r="J66" i="1"/>
  <c r="J59" i="1"/>
  <c r="J67" i="1"/>
  <c r="J61" i="1"/>
  <c r="J69" i="1"/>
  <c r="J53" i="1"/>
  <c r="J72" i="1" s="1"/>
  <c r="J62" i="1"/>
  <c r="J7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Jetelina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<sst xmlns="http://schemas.openxmlformats.org/spreadsheetml/2006/main" count="1784" uniqueCount="535">
  <si>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</si>
  <si>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</si>
  <si>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</si>
  <si>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</si>
  <si>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</si>
  <si>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</si>
  <si>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</si>
  <si>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</si>
  <si>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</si>
  <si>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</si>
  <si>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</si>
  <si>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</si>
  <si>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</si>
  <si>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</si>
  <si>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</si>
  <si>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</si>
  <si>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</si>
  <si>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</si>
  <si>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</si>
  <si>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</si>
  <si>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</si>
  <si>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</si>
  <si>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</si>
  <si>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</si>
  <si>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</si>
  <si>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</si>
  <si>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</si>
  <si>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</si>
  <si>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</si>
  <si>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</si>
  <si>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</si>
  <si>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</si>
  <si>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</si>
  <si>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</si>
  <si>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</si>
  <si>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</si>
  <si>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</si>
  <si>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</si>
  <si>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</si>
  <si>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</si>
  <si>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</si>
  <si>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</si>
  <si>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</si>
  <si>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</si>
  <si>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Strojní část</t>
  </si>
  <si>
    <t>235Z037</t>
  </si>
  <si>
    <t>Rekonstrukce kotelny K55, Jamborův dům</t>
  </si>
  <si>
    <t>Objekt:</t>
  </si>
  <si>
    <t>Rozpočet:</t>
  </si>
  <si>
    <t>235Z037_R01</t>
  </si>
  <si>
    <t>Stavba</t>
  </si>
  <si>
    <t>Stavební objekt</t>
  </si>
  <si>
    <t>Celkem za stavbu</t>
  </si>
  <si>
    <t>CZK</t>
  </si>
  <si>
    <t>#POPS</t>
  </si>
  <si>
    <t>Popis stavby: 235Z037_R01 - Rekonstrukce kotelny K55, Jamborův dům</t>
  </si>
  <si>
    <t>#POPO</t>
  </si>
  <si>
    <t>Popis objektu: 235Z037 - Rekonstrukce kotelny K55, Jamborův dům</t>
  </si>
  <si>
    <t>#POPR</t>
  </si>
  <si>
    <t>Popis rozpočtu: 1 - Strojní část</t>
  </si>
  <si>
    <t>Rekapitulace dílů</t>
  </si>
  <si>
    <t>Typ dílu</t>
  </si>
  <si>
    <t>700B</t>
  </si>
  <si>
    <t>Demontáže</t>
  </si>
  <si>
    <t>9</t>
  </si>
  <si>
    <t>Ostatní konstrukce, bourání, malba</t>
  </si>
  <si>
    <t>700</t>
  </si>
  <si>
    <t>Hodinové zúčtovací sazby, zkoušky, revize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</si>
  <si>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</si>
  <si>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</si>
  <si>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</si>
  <si>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</si>
  <si>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</si>
  <si>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</si>
  <si>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</si>
  <si>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</si>
  <si>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731</t>
  </si>
  <si>
    <t>Kotelny</t>
  </si>
  <si>
    <t>731_A</t>
  </si>
  <si>
    <t>Odvod spalin</t>
  </si>
  <si>
    <t>731_B</t>
  </si>
  <si>
    <t>Přívod spalovacího vzduchu</t>
  </si>
  <si>
    <t>731_C</t>
  </si>
  <si>
    <t>MaR</t>
  </si>
  <si>
    <t>731_D</t>
  </si>
  <si>
    <t>Úprava vody topného systému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</si>
  <si>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</si>
  <si>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</si>
  <si>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</si>
  <si>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</si>
  <si>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</si>
  <si>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</si>
  <si>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</si>
  <si>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</si>
  <si>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</si>
  <si>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</si>
  <si>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</si>
  <si>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</si>
  <si>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</si>
  <si>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</si>
  <si>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</si>
  <si>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</si>
  <si>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</si>
  <si>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</si>
  <si>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</si>
  <si>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</si>
  <si>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</si>
  <si>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</si>
  <si>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</si>
  <si>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</si>
  <si>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</si>
  <si>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</si>
  <si>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</si>
  <si>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</si>
  <si>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</si>
  <si>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</si>
  <si>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</si>
  <si>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</si>
  <si>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</si>
  <si>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</si>
  <si>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</si>
  <si>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</si>
  <si>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</si>
  <si>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</si>
  <si>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</si>
  <si>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</si>
  <si>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</si>
  <si>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</si>
  <si>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</si>
  <si>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</si>
  <si>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713400821R00</t>
  </si>
  <si>
    <t>Odstranění tepelné izolace potrubí pásy nebo foĺiemi  potrubí</t>
  </si>
  <si>
    <t>m2</t>
  </si>
  <si>
    <t>800-713</t>
  </si>
  <si>
    <t>RTS 23/ I</t>
  </si>
  <si>
    <t>Práce</t>
  </si>
  <si>
    <t>Běžná</t>
  </si>
  <si>
    <t>POL1_</t>
  </si>
  <si>
    <t>723120805R00</t>
  </si>
  <si>
    <t>Demontáž potrubí svařovaného z trubek závitových přes 25 do DN 50</t>
  </si>
  <si>
    <t>m</t>
  </si>
  <si>
    <t>800-721</t>
  </si>
  <si>
    <t>731200825R00</t>
  </si>
  <si>
    <t>Demontáž kotlů ocelových na kapalná a plynná paliva o výkonu přes 25 do 40 kW</t>
  </si>
  <si>
    <t>kus</t>
  </si>
  <si>
    <t>800-731</t>
  </si>
  <si>
    <t>731200826R00</t>
  </si>
  <si>
    <t>Demontáž kotlů ocelových na kapalná a plynná paliva o výkonu přes 40 do 60 kW</t>
  </si>
  <si>
    <t>731890801R00</t>
  </si>
  <si>
    <t>Vnitrostaveništní přemístění demontovaných hmot umístěných ve výšce (hloubce) do 6 m</t>
  </si>
  <si>
    <t>t</t>
  </si>
  <si>
    <t>kotelen vodorovně 100 m, umístěných ve výšce (hloubce)</t>
  </si>
  <si>
    <t>SPI</t>
  </si>
  <si>
    <t>732420811R00</t>
  </si>
  <si>
    <t>Demontáž čerpadel oběhových spirálních(do potrubí) DN 25</t>
  </si>
  <si>
    <t>734200823R00</t>
  </si>
  <si>
    <t>Demontáž závitových armatur se dvěma závity, přes 1 do G 6/4"</t>
  </si>
  <si>
    <t>70054R1</t>
  </si>
  <si>
    <t>demontáž odvodu spalin</t>
  </si>
  <si>
    <t>h</t>
  </si>
  <si>
    <t>Vlastní</t>
  </si>
  <si>
    <t>Indiv</t>
  </si>
  <si>
    <t>HZS - 1</t>
  </si>
  <si>
    <t>HZS - nezměřitelné práce při demontáži</t>
  </si>
  <si>
    <t>310235251R00</t>
  </si>
  <si>
    <t>Zazdívka otvorů o ploše do 0,0225 m2 ve zdivu nadzákladovém cihlami pálenými o tloušťce zdi přes 300 do 450 mm</t>
  </si>
  <si>
    <t>801-4</t>
  </si>
  <si>
    <t>včetně pomocného pracovního lešení</t>
  </si>
  <si>
    <t>602011118R00</t>
  </si>
  <si>
    <t xml:space="preserve">Omítka stěn z hotových směsí vrstva jádrová, vápenná,  , tloušťka vrstvy 10 mm,  </t>
  </si>
  <si>
    <t>801-1</t>
  </si>
  <si>
    <t>po jednotlivých vrstvách</t>
  </si>
  <si>
    <t>602023193R00</t>
  </si>
  <si>
    <t xml:space="preserve">Omítka stěn z hotových směsí adhézní nátěr, umělopryskyřičná disperze, vnitřní,  ,  </t>
  </si>
  <si>
    <t>612421637R00</t>
  </si>
  <si>
    <t>Omítky vnitřní stěn vápenné nebo vápenocementové v podlaží i ve schodišti štukové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</si>
  <si>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</si>
  <si>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</si>
  <si>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971033351R00</t>
  </si>
  <si>
    <t>Vybourání otvorů ve zdivu cihelném z jakýchkoliv cihel pálených  na jakoukoliv maltu vápenou nebo vápenocementovou, plochy do 0,09 m2, tloušťky do 450 mm</t>
  </si>
  <si>
    <t>801-3</t>
  </si>
  <si>
    <t>základovém nebo nadzákladovém,</t>
  </si>
  <si>
    <t>Včetně pomocného lešení o výšce podlahy do 1900 mm a pro zatížení do 1,5 kPa  (150 kg/m2).</t>
  </si>
  <si>
    <t>POP</t>
  </si>
  <si>
    <t>784450010RAB</t>
  </si>
  <si>
    <t>Malby z malířských směsí disperzní, penetrace jednonásobná, malba dvojnásobná, bílá</t>
  </si>
  <si>
    <t>AP-PSV</t>
  </si>
  <si>
    <t>Agregovaná položka</t>
  </si>
  <si>
    <t>POL2_</t>
  </si>
  <si>
    <t>R03</t>
  </si>
  <si>
    <t>Servis - uvedení kotlů do provozu, zaškolení obsluhy</t>
  </si>
  <si>
    <t xml:space="preserve">ks    </t>
  </si>
  <si>
    <t>R01</t>
  </si>
  <si>
    <t>Revize plynovodu F+G</t>
  </si>
  <si>
    <t>R-položka</t>
  </si>
  <si>
    <t>POL12_0</t>
  </si>
  <si>
    <t>904      R01</t>
  </si>
  <si>
    <t>Hzs-zkousky v ramci montaz.praci, Komplexni vyzkouseni</t>
  </si>
  <si>
    <t>Prav.M</t>
  </si>
  <si>
    <t>HZS</t>
  </si>
  <si>
    <t>POL10_</t>
  </si>
  <si>
    <t>904      R02</t>
  </si>
  <si>
    <t>Hzs-zkousky v ramci montaz.praci, Topná zkouška</t>
  </si>
  <si>
    <t>905      R02</t>
  </si>
  <si>
    <t>Hzs-revize provoz.souboru a st.obj., Uprava stavajiciho rozvadece</t>
  </si>
  <si>
    <t>909      R00</t>
  </si>
  <si>
    <t>Hzs-nezmeritelne stavebni prace</t>
  </si>
  <si>
    <t>Revizní knihy kotlů</t>
  </si>
  <si>
    <t>ks</t>
  </si>
  <si>
    <t>POL12_1</t>
  </si>
  <si>
    <t>722182004RT2</t>
  </si>
  <si>
    <t>Montáž tepelné izolace potrubí samolepicí spoj a příčné stažení páskou, přes DN 25 do DN 40</t>
  </si>
  <si>
    <t>722182006RT2</t>
  </si>
  <si>
    <t>Montáž tepelné izolace potrubí samolepicí spoj a příčné stažení páskou, přes DN 40 do DN 80</t>
  </si>
  <si>
    <t>631547114R</t>
  </si>
  <si>
    <t>pouzdro potrubní řezané; minerální vlákno; povrchová úprava Al fólie se skelnou mřížkou; vnitřní průměr 28,0 mm; tl. izolace 30,0 mm; provozní teplota  do 250 °C; tepelná vodivost (10°C) 0,0330 W/mK; tepelná vodivost (50°C) 0,037 W/mK</t>
  </si>
  <si>
    <t>SPCM</t>
  </si>
  <si>
    <t>Specifikace</t>
  </si>
  <si>
    <t>POL3_</t>
  </si>
  <si>
    <t>631547215R</t>
  </si>
  <si>
    <t>pouzdro potrubní řezané; minerální vlákno; povrchová úprava Al fólie se skelnou mřížkou; vnitřní průměr 35,0 mm; tl. izolace 40,0 mm; provozní teplota  do 250 °C; tepelná vodivost (10°C) 0,0330 W/mK; tepelná vodivost (50°C) 0,037 W/mK</t>
  </si>
  <si>
    <t>631547218R</t>
  </si>
  <si>
    <t>pouzdro potrubní řezané; minerální vlákno; povrchová úprava Al fólie se skelnou mřížkou; vnitřní průměr 54,0 mm; tl. izolace 40,0 mm; provozní teplota  do 250 °C; tepelná vodivost (10°C) 0,0330 W/mK; tepelná vodivost (50°C) 0,037 W/mK</t>
  </si>
  <si>
    <t>998713201R00</t>
  </si>
  <si>
    <t>Přesun hmot pro izolace tepelné v objektech výšky do 6 m</t>
  </si>
  <si>
    <t>Přesun hmot</t>
  </si>
  <si>
    <t>POL7_</t>
  </si>
  <si>
    <t>50 m vodorovně</t>
  </si>
  <si>
    <t>892561111R00</t>
  </si>
  <si>
    <t>Zkoušky těsnosti kanalizačního potrubí zkouška těsnosti kanalizačního potrubí vodou  do DN 125 mm</t>
  </si>
  <si>
    <t>827-1</t>
  </si>
  <si>
    <t>vodou nebo vzduchem,</t>
  </si>
  <si>
    <t>721176101R00</t>
  </si>
  <si>
    <t>Potrubí HT připojovací vnější průměr D 32 mm, tloušťka stěny 1,8 mm, DN 30</t>
  </si>
  <si>
    <t>včetně tvarovek, objímek. Bez zednických výpomocí.</t>
  </si>
  <si>
    <t>Potrubí včetně tvarovek. Bez zednických výpomocí.</t>
  </si>
  <si>
    <t>721176103R00</t>
  </si>
  <si>
    <t>Potrubí HT připojovací vnější průměr D 50 mm, tloušťka stěny 1,8 mm, DN 50</t>
  </si>
  <si>
    <t>721194103R00</t>
  </si>
  <si>
    <t>Zřízení přípojek na potrubí D 32 mm, materiál ve specifikaci</t>
  </si>
  <si>
    <t>vyvedení a upevnění odpadních výpustek,</t>
  </si>
  <si>
    <t>725334301R00</t>
  </si>
  <si>
    <t>Nálevka se sifonem PP DN 32</t>
  </si>
  <si>
    <t>rozměry: 78x55 mm, výška 100 mm</t>
  </si>
  <si>
    <t>998721201R00</t>
  </si>
  <si>
    <t>Přesun hmot pro vnitřní kanalizaci v objektech výšky do 6 m</t>
  </si>
  <si>
    <t>RTS 22/ I</t>
  </si>
  <si>
    <t>50 m vodorovně, měřeno od těžiště půdorysné plochy skládky do těžiště půdorysné plochy objektu</t>
  </si>
  <si>
    <t>722178711R00</t>
  </si>
  <si>
    <t>Potrubí vícevrstvé z polypropylenu, polypropylenu s čedičovými vlákny a polypropylenu PP-RCT/ PP-RCT+BF/ PP-RCT, D 20 mm, s 2,8 mm, S 3,2, polyfúzně svařované</t>
  </si>
  <si>
    <t>včetně tvarovek, bez zednických výpomocí</t>
  </si>
  <si>
    <t>Včetně pomocného lešení o výšce podlahy do 1900 mm a pro zatížení do 1,5 kPa.</t>
  </si>
  <si>
    <t>722181213RZ6</t>
  </si>
  <si>
    <t>Izolace vodovodního potrubí návleková z trubic z pěnového polyetylenu, tloušťka stěny 13 mm, d 20 mm</t>
  </si>
  <si>
    <t>V položce je kalkulována dodávka izolační trubice, spon a lepicí pásky.</t>
  </si>
  <si>
    <t>722235811R00</t>
  </si>
  <si>
    <t>Ventil ventil redukční s manometrem, šroubení-šroubení, DN 15, PN 25, mosaz</t>
  </si>
  <si>
    <t>RTS 22/ II</t>
  </si>
  <si>
    <t>722237121R00</t>
  </si>
  <si>
    <t>Kohout kulový, mosazný, vnitřní-vnitřní závit, DN 15, PN 42, včetně dodávky materiálu</t>
  </si>
  <si>
    <t>722239101R00</t>
  </si>
  <si>
    <t>Montáž armatury závitové se dvěma závity G 1/2"</t>
  </si>
  <si>
    <t>722269111R00</t>
  </si>
  <si>
    <t>Montáž vodoměru závitového jednovtokového suchoběžného, G 1/2"</t>
  </si>
  <si>
    <t>722290234R00</t>
  </si>
  <si>
    <t>Proplach a dezinfekce vodovodního potrubí do DN 80</t>
  </si>
  <si>
    <t>Včetně dodání desinfekčního prostředku.</t>
  </si>
  <si>
    <t>734421160R00</t>
  </si>
  <si>
    <t>Tlakoměr deformační 0-10 MPa č. 03322, D 100, včetně dodávky materiálu</t>
  </si>
  <si>
    <t>28654305R</t>
  </si>
  <si>
    <t>DG přechodka PPR; závit vnitřní; kovový; SDR 6,0; PN 20; DN 20 mm; G 1/2"; spoj svařovaný</t>
  </si>
  <si>
    <t>388214360R</t>
  </si>
  <si>
    <t>vodoměr bytový závitový; teplota vody 30 °C; suchoběžný, jednovtokový; DN 15; jmen. průtok 2,50 m3/hod; PN 10,0; montážní poloha vodorovná, svislá; stavební délka 110 mm; závit na vodom. G3/4"</t>
  </si>
  <si>
    <t>998722201R00</t>
  </si>
  <si>
    <t>Přesun hmot pro vnitřní vodovod v objektech výšky do 6 m</t>
  </si>
  <si>
    <t>vodorovně do 50 m</t>
  </si>
  <si>
    <t>723120203R00</t>
  </si>
  <si>
    <t>Potrubí z trubek černých závitových svařovaných DN 20</t>
  </si>
  <si>
    <t>bezešvých ČSN 42 0250 a běžných ČSN 42 5710 - jakost 11353.0,</t>
  </si>
  <si>
    <t>Potrubí včetně tvarovek a zednických výpomocí.</t>
  </si>
  <si>
    <t>723120206R00</t>
  </si>
  <si>
    <t>Potrubí z trubek černých závitových svařovaných DN 40</t>
  </si>
  <si>
    <t>723120804R00</t>
  </si>
  <si>
    <t>Demontáž potrubí svařovaného z trubek závitových do DN 25</t>
  </si>
  <si>
    <t>723160804R00</t>
  </si>
  <si>
    <t>Demontáž přípojek k plynoměrům závitových  , G 1"</t>
  </si>
  <si>
    <t>pár</t>
  </si>
  <si>
    <t>723190203R00</t>
  </si>
  <si>
    <t>Přípojka plynovodu z trubek závitových, černých, DN 20</t>
  </si>
  <si>
    <t>soubor</t>
  </si>
  <si>
    <t>včetně tvarovek, bez zednických výpomocí,</t>
  </si>
  <si>
    <t>Včetně vyvedení a upevnění výpustek.</t>
  </si>
  <si>
    <t>723237214R00</t>
  </si>
  <si>
    <t>Kohout kulový  , mosazný, závit vnitřní-vnitřní, DN 20, PN 5, včetně dodávky materiálu</t>
  </si>
  <si>
    <t>723237217R00</t>
  </si>
  <si>
    <t>Kohout kulový  , mosazný, závit vnitřní-vnitřní, DN 40, PN 5, včetně dodávky materiálu</t>
  </si>
  <si>
    <t>723239102R00</t>
  </si>
  <si>
    <t>Montáž plynovodních armatur se dvěma závity  , G 3/4"</t>
  </si>
  <si>
    <t>723239105R00</t>
  </si>
  <si>
    <t>Montáž plynovodních armatur se dvěma závity  , G 6/4"</t>
  </si>
  <si>
    <t>723190901R00</t>
  </si>
  <si>
    <t>uzavření nebo otevření plynového potrubí při opravách</t>
  </si>
  <si>
    <t>723190907R00</t>
  </si>
  <si>
    <t>odvzdušnění a napuštění plynového potrubí</t>
  </si>
  <si>
    <t>723214122R00.11</t>
  </si>
  <si>
    <t>Filtr plynový DN 40</t>
  </si>
  <si>
    <t>723260801R001</t>
  </si>
  <si>
    <t>Demontáž plynoměrů</t>
  </si>
  <si>
    <t>734421130X00T00.1</t>
  </si>
  <si>
    <t>Tlakoměr deformační 0-6 kPa, D 160, plynový, vč. kohoutu a smyčky</t>
  </si>
  <si>
    <t>998723201R00</t>
  </si>
  <si>
    <t>Přesun hmot pro vnitřní plynovod v objektech výšky do 6 m</t>
  </si>
  <si>
    <t>731249211R00</t>
  </si>
  <si>
    <t>Montáž ocelových kotlů do 50 kW (100 kW) rychlovyhřívacích agregátů plynových  bez TUV</t>
  </si>
  <si>
    <t>731R1</t>
  </si>
  <si>
    <t>731R2</t>
  </si>
  <si>
    <t>Příložné čidlo teploty QAD</t>
  </si>
  <si>
    <t>731R3</t>
  </si>
  <si>
    <t>Netralizační box včetně náplně</t>
  </si>
  <si>
    <t>731R4</t>
  </si>
  <si>
    <t>Externí modul</t>
  </si>
  <si>
    <t>731R5</t>
  </si>
  <si>
    <t>Webserver vzdálená správa regulátorů po internetu</t>
  </si>
  <si>
    <t>998731201R00</t>
  </si>
  <si>
    <t>Přesun hmot pro kotelny umístěné ve výšce (hloubce) do 6 m</t>
  </si>
  <si>
    <t>1.1</t>
  </si>
  <si>
    <t>Kaskáda pro dva kotle 80/110</t>
  </si>
  <si>
    <t>1.10</t>
  </si>
  <si>
    <t>Ukončovací kryt komína s možností přisávání</t>
  </si>
  <si>
    <t>den</t>
  </si>
  <si>
    <t>1.11</t>
  </si>
  <si>
    <t>Režie (přesuny, …)</t>
  </si>
  <si>
    <t>1.12</t>
  </si>
  <si>
    <t>Ocelové konzole</t>
  </si>
  <si>
    <t>1.13</t>
  </si>
  <si>
    <t>Revize</t>
  </si>
  <si>
    <t>1.14</t>
  </si>
  <si>
    <t>Zednické práce</t>
  </si>
  <si>
    <t>1.15</t>
  </si>
  <si>
    <t>1.2</t>
  </si>
  <si>
    <t>Revizní koleno 87st DN 110</t>
  </si>
  <si>
    <t>1.3</t>
  </si>
  <si>
    <t>Trubka - prodloužení 500mm DN 110</t>
  </si>
  <si>
    <t>1.4</t>
  </si>
  <si>
    <t>Zakládací koleno s konzolí DN 110</t>
  </si>
  <si>
    <t>1.5</t>
  </si>
  <si>
    <t>Adaptér z DN 110 na DN 125 DN 110</t>
  </si>
  <si>
    <t>1.6</t>
  </si>
  <si>
    <t>Trubka - prodloužení 2000mm DN 125</t>
  </si>
  <si>
    <t>1.7</t>
  </si>
  <si>
    <t>Trubka - prodloužení 1000mm DN 125</t>
  </si>
  <si>
    <t>1.8</t>
  </si>
  <si>
    <t>Trubka - prodloužení 1000mm, UV odolné DN 125</t>
  </si>
  <si>
    <t>1.9</t>
  </si>
  <si>
    <t>Vystřeďovací distanční objímka dvojitá DN 125</t>
  </si>
  <si>
    <t>722181224RY7</t>
  </si>
  <si>
    <t>Izolace vodovodního potrubí návleková z trubic z pěnového polyetylenu s povrchovou ochrannou hliníkovou fólií zesílenou sklorohoží 5x5 mm, tloušťka stěny 20 mm, d 89 mm</t>
  </si>
  <si>
    <t>2.5</t>
  </si>
  <si>
    <t>Trubka - prodloužení 2000mm DN 80</t>
  </si>
  <si>
    <t>2.6</t>
  </si>
  <si>
    <t>Trubka - prodloužení 500mm DN 80</t>
  </si>
  <si>
    <t>2.7</t>
  </si>
  <si>
    <t>Trubka - prodloužení 1000mm DN 80</t>
  </si>
  <si>
    <t>2.8</t>
  </si>
  <si>
    <t>2.9</t>
  </si>
  <si>
    <t>2.1</t>
  </si>
  <si>
    <t>Rozdělovač 80/125 - 2x 80</t>
  </si>
  <si>
    <t>2.10</t>
  </si>
  <si>
    <t>Plastová fasádní mřížka</t>
  </si>
  <si>
    <t>2.2</t>
  </si>
  <si>
    <t>Koleno 87st DN 80</t>
  </si>
  <si>
    <t>731R0021</t>
  </si>
  <si>
    <t>Práce a materiál spojený se silovým napojením</t>
  </si>
  <si>
    <t>731R01</t>
  </si>
  <si>
    <t>Práce a materiál spojený se zapojením systémové regulace</t>
  </si>
  <si>
    <t>731100R1</t>
  </si>
  <si>
    <t>Jednorázová dávka neutrálních dispergátorů, viz. příloha TZ č.1</t>
  </si>
  <si>
    <t>kg</t>
  </si>
  <si>
    <t>731465654R5</t>
  </si>
  <si>
    <t>Doprava (2x) a práce celkem_plnění a finalizace, viz. příloha TZ č.1</t>
  </si>
  <si>
    <t>73154545R2</t>
  </si>
  <si>
    <t>Doprava a práce technika_předčištění, viz. příloha TZ č.1</t>
  </si>
  <si>
    <t>73154548R3</t>
  </si>
  <si>
    <t>Proplach a naplnění okruhu pomocí RO + antiscalant, viz. příloha TZ č.1</t>
  </si>
  <si>
    <t>m3</t>
  </si>
  <si>
    <t>7315454R7</t>
  </si>
  <si>
    <t>Kanystr 20 litrů s osmotickou vodou a inhibitorem, viz. příloha TZ č.1</t>
  </si>
  <si>
    <t>73154654648R6</t>
  </si>
  <si>
    <t>Zásobní nádrž z ušl. oc. o objemu cca 30 litrů, membránové čerpadlo, digitální manometr, řídící syst, viz. příloha TZ č.1</t>
  </si>
  <si>
    <t>731666R4</t>
  </si>
  <si>
    <t>Inhibitor alkalicky s ochranou barevných kovů, viz. příloha TZ č.1</t>
  </si>
  <si>
    <t>732339106R00</t>
  </si>
  <si>
    <t>Nádoby expanzní tlakové Montáž nádob expanzních tlakových o obsahu 110 l</t>
  </si>
  <si>
    <t>732349101R00</t>
  </si>
  <si>
    <t>Nádoby válcové tlakové Montáž anuloidu I - průtok 4 m3/hod</t>
  </si>
  <si>
    <t>732429111R00</t>
  </si>
  <si>
    <t>Čerpadla teplovodní Montáž čerpadel teplovodních oběhových spirálních DN 25</t>
  </si>
  <si>
    <t>48466207R</t>
  </si>
  <si>
    <t>nádrž tlaková expanzní membránová; pro topné a chladící soustavy; objem 100 l; d nádrže 480 mm; uložení: stojatý; max. přetlak do 6 bar; přetlak plynu 1,5 bar; prac. látka plyn; membrána vyměnitelná; prac. teplota do 70 °C; připojení R 1"; barva bílá, červená, šedá</t>
  </si>
  <si>
    <t>4848165101R1</t>
  </si>
  <si>
    <t>Hydraulický vyrovnávač dyn.tlaků  závit. 4m3/h, svařenec</t>
  </si>
  <si>
    <t>73210014T</t>
  </si>
  <si>
    <t>Servisní ventil se zabezpečením MK DN25</t>
  </si>
  <si>
    <t>7321007T</t>
  </si>
  <si>
    <t>Grundfos Alpha3 25-60 včetně izol krytu</t>
  </si>
  <si>
    <t>732R7</t>
  </si>
  <si>
    <t>Zápůjčka přenosné demineralizační jednotky</t>
  </si>
  <si>
    <t>732R8</t>
  </si>
  <si>
    <t>Náhradní náplň pro jednotku</t>
  </si>
  <si>
    <t>732R9</t>
  </si>
  <si>
    <t>Vysoce koncentrovaný katodicko-anodický měřitelný inhibitor koroze</t>
  </si>
  <si>
    <t>10l</t>
  </si>
  <si>
    <t>998732201R00</t>
  </si>
  <si>
    <t>Přesun hmot pro strojovny v objektech výšky do 6 m</t>
  </si>
  <si>
    <t>733163105R00</t>
  </si>
  <si>
    <t>Potrubí z měděných trubek měděné potrubí, D 28 mm, s 1,5 mm, pájení pomocí kapilárních pájecích tvarovek</t>
  </si>
  <si>
    <t>733163106R00</t>
  </si>
  <si>
    <t>Potrubí z měděných trubek měděné potrubí, D 35 mm, s 1,5 mm, pájení pomocí kapilárních pájecích tvarovek</t>
  </si>
  <si>
    <t>733163108R00</t>
  </si>
  <si>
    <t>Potrubí z měděných trubek měděné potrubí, D 54 mm, s 2,0 mm, pájení pomocí kapilárních pájecích tvarovek</t>
  </si>
  <si>
    <t>733164105RT5</t>
  </si>
  <si>
    <t>Montáž potrubí měděného D 28 mm, spojovaného  lisováním, včetně dodávky a montáže závěsů</t>
  </si>
  <si>
    <t>obsahuje 1 spoj na 3 m délky délky rozvodu,bez dodávky potrubí a tvarovek, bez zednických výpomocí</t>
  </si>
  <si>
    <t>733164106R00</t>
  </si>
  <si>
    <t>Montáž potrubí měděného D 35 mm, spojovaného pájením na tvrdo , včetně dodávky a montáže závěsů</t>
  </si>
  <si>
    <t>733164108RT5</t>
  </si>
  <si>
    <t>Montáž potrubí měděného D 54 mm, spojovaného  lisováním, včetně dodávky a montáže závěsů</t>
  </si>
  <si>
    <t>733190306R00</t>
  </si>
  <si>
    <t xml:space="preserve">Tlakové zkoušky potrubí ocelových závitových, plastových, měděných do D 35 </t>
  </si>
  <si>
    <t>Včetně dodávky vody, uzavření a zabezpečení konců potrubí.</t>
  </si>
  <si>
    <t>733190307R00</t>
  </si>
  <si>
    <t>Tlakové zkoušky potrubí ocelových závitových, plastových, měděných do D 64</t>
  </si>
  <si>
    <t>998733201R00</t>
  </si>
  <si>
    <t>Přesun hmot pro rozvody potrubí v objektech výšky do 6 m</t>
  </si>
  <si>
    <t>724231173R00</t>
  </si>
  <si>
    <t>Příslušenství domovních vodáren měřící  teploměr s pevným stonkem a jímkou   DTR (rovný), o délce stonku 160 mm</t>
  </si>
  <si>
    <t>734255122R00</t>
  </si>
  <si>
    <t>Ventil pojistný závitový 3,0 bar, mosazný, DN 20, vnitřní-vnitřní závit, včetně dodávky materiálu</t>
  </si>
  <si>
    <t>734209103R00</t>
  </si>
  <si>
    <t>Montáž závitové armatury s jedním závitem, G 1/2", bez dodávky materiálu</t>
  </si>
  <si>
    <t>734209113R00</t>
  </si>
  <si>
    <t>Montáž závitové armatury se dvěma závity, G 1/2", bez dodávky materiálu</t>
  </si>
  <si>
    <t>734209116R00</t>
  </si>
  <si>
    <t>Montáž závitové armatury se dvěma závity, G 5/4", bez dodávky materiálu</t>
  </si>
  <si>
    <t>734209118R00</t>
  </si>
  <si>
    <t>Montáž závitové armatury se dvěma závity, G 2", bez dodávky materiálu</t>
  </si>
  <si>
    <t>734209124R00</t>
  </si>
  <si>
    <t>Montáž závitové armatury se třemi závity, G 3/4", bez dodávky materiálu</t>
  </si>
  <si>
    <t>734213112R00</t>
  </si>
  <si>
    <t>Ventil automatický, odvzdušňovací, mosazný, PN 10, DN 15, včetně dodávky materiálu</t>
  </si>
  <si>
    <t>734235121R00</t>
  </si>
  <si>
    <t>Kohout kulový, mosazný, DN 15, PN 42, vnitřní-vnitřní, včetně dodávky materiálu</t>
  </si>
  <si>
    <t>734235124R00</t>
  </si>
  <si>
    <t>Kohout kulový, mosazný, DN 32, PN 35, vnitřní-vnitřní, včetně dodávky materiálu</t>
  </si>
  <si>
    <t>734235126R00</t>
  </si>
  <si>
    <t>Kohout kulový, mosazný, DN 50, PN 35, vnitřní-vnitřní, včetně dodávky materiálu</t>
  </si>
  <si>
    <t>734245424R00</t>
  </si>
  <si>
    <t>Klapka zpětná, mosazná, DN 32, PN 12, vnitřní-vnitřní závit, včetně dodávky materiálu</t>
  </si>
  <si>
    <t>734261226R00</t>
  </si>
  <si>
    <t>Šroubení topenářské, přímé, mosazné, DN 32, PN 10, včetně dodávky materiálu</t>
  </si>
  <si>
    <t>734265317R00</t>
  </si>
  <si>
    <t>Šroubení topenářské, přímé, mosazné, DN 50, PN 16, včetně dodávky materiálu</t>
  </si>
  <si>
    <t>734291113R00</t>
  </si>
  <si>
    <t>Kohout kulový, napouštěcí a vypouštěcí, mosazný, DN 15, PN 10, včetně dodávky materiálu</t>
  </si>
  <si>
    <t>734295214R00</t>
  </si>
  <si>
    <t>Filtr mosazný, DN 32, PN 20, vnitřní-vnitřní závit, včetně dodávky materiálu</t>
  </si>
  <si>
    <t>734419131R00</t>
  </si>
  <si>
    <t>Montáž kompaktního měřiče tepla závitového  G 1/2", bez dodávky materiálu</t>
  </si>
  <si>
    <t>734421160R00R</t>
  </si>
  <si>
    <t>Tlakoměr deformační 0-0,6 MPa, D 100</t>
  </si>
  <si>
    <t>7341001T11</t>
  </si>
  <si>
    <t>Ultrazvukový kompletní měřič tepla, DN20 qp=2,5m3/h včetně M-BUS, viz. legenda STR1.13,1.14</t>
  </si>
  <si>
    <t>734100R01T</t>
  </si>
  <si>
    <t xml:space="preserve">Směšovač trojcestný ESBE VRG 131 20-4, se servopohonem </t>
  </si>
  <si>
    <t>734200R5</t>
  </si>
  <si>
    <t>jímka pro čidlo měřiče tepla</t>
  </si>
  <si>
    <t>734R1001</t>
  </si>
  <si>
    <t>Magnetický filtr DN32, viz legenda STR1.7</t>
  </si>
  <si>
    <t>998734201R00</t>
  </si>
  <si>
    <t>Přesun hmot pro armatury v objektech výšky do 6 m</t>
  </si>
  <si>
    <t>767995101R00</t>
  </si>
  <si>
    <t>Výroba a montáž atypických kovovových doplňků staveb hmotnosti do 5 kg</t>
  </si>
  <si>
    <t>800-767</t>
  </si>
  <si>
    <t>55399999R</t>
  </si>
  <si>
    <t>výrobek kovový zámečnický, atypický</t>
  </si>
  <si>
    <t>998767201R00</t>
  </si>
  <si>
    <t>Přesun hmot pro kovové stavební doplňk. konstrukce v objektech výšky do 6 m</t>
  </si>
  <si>
    <t>783424340R00</t>
  </si>
  <si>
    <t>Nátěry potrubí a armatur syntetické potrubí, do DN 50 mm, dvojnásobné s 1x emailováním a základním nátěrem</t>
  </si>
  <si>
    <t>800-783</t>
  </si>
  <si>
    <t>na vzduchu schnoucí</t>
  </si>
  <si>
    <t>783424740R00</t>
  </si>
  <si>
    <t>Nátěry potrubí a armatur syntetické potrubí, do DN 50 mm, základní</t>
  </si>
  <si>
    <t>783220010RAB</t>
  </si>
  <si>
    <t>Nátěry kovových doplňkových konstrukcí syntetické základní a dvojnásobný krycí</t>
  </si>
  <si>
    <t>979095312R00</t>
  </si>
  <si>
    <t>Naložení a složení suti</t>
  </si>
  <si>
    <t>Přesun suti</t>
  </si>
  <si>
    <t>POL8_</t>
  </si>
  <si>
    <t>979082121R00</t>
  </si>
  <si>
    <t>Vnitrostaveništní doprava suti a vybouraných hmot příplatek k ceně za každých dalších 5 m</t>
  </si>
  <si>
    <t>979990101R00</t>
  </si>
  <si>
    <t>Poplatek za skládku za uložení, směsi betonu a cihel,  , skupina 17 01 01 a 17 01 02 z Katalogu odpadů</t>
  </si>
  <si>
    <t>979093111R00</t>
  </si>
  <si>
    <t>Uložení suti na skládku bez zhutnění</t>
  </si>
  <si>
    <t>800-6</t>
  </si>
  <si>
    <t>s hrubým urovnáním,</t>
  </si>
  <si>
    <t>979081111R00</t>
  </si>
  <si>
    <t>do 1 km</t>
  </si>
  <si>
    <t>979081121R00</t>
  </si>
  <si>
    <t>příplatek za každý další 1 km</t>
  </si>
  <si>
    <t>979082111R00</t>
  </si>
  <si>
    <t>do 10 m</t>
  </si>
  <si>
    <t>005121 R1</t>
  </si>
  <si>
    <t>Předávací dokumentace</t>
  </si>
  <si>
    <t>005121 R</t>
  </si>
  <si>
    <t>Zařízení staveniště</t>
  </si>
  <si>
    <t>Soubor</t>
  </si>
  <si>
    <t>VRN</t>
  </si>
  <si>
    <t>POL99_0</t>
  </si>
  <si>
    <t>005121 R2</t>
  </si>
  <si>
    <t>Doprava materiálu (1 % z ceny)</t>
  </si>
  <si>
    <t>005122 R</t>
  </si>
  <si>
    <t>Provozní vlivy</t>
  </si>
  <si>
    <t>005124010R</t>
  </si>
  <si>
    <t>Koordinační činnost</t>
  </si>
  <si>
    <t>005211080R</t>
  </si>
  <si>
    <t xml:space="preserve">Bezpečnostní a hygienická opatření na staveništi 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</si>
  <si>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</si>
  <si>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</si>
  <si>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</si>
  <si>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</si>
  <si>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SUM</t>
  </si>
  <si>
    <t>END</t>
  </si>
  <si>
    <t>Stavebnice kaskádové kotelny základní 2x kond. plyn kotel 33,8 kW, (výměník ALSI nebo nerez) včetně obslužné jednotky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</si>
</sst>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0" fontId="17" fillId="0" borderId="0" xfId="0" applyFont="1" applyAlignment="1">
      <alignment horizontal="center" vertical="top" shrinkToFit="1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5" fontId="17" fillId="4" borderId="0" xfId="0" applyNumberFormat="1" applyFont="1" applyFill="1" applyAlignment="1" applyProtection="1">
      <alignment vertical="top" shrinkToFit="1"/>
      <protection locked="0"/>
    </xf>
    <xf numFmtId="0" fontId="19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J22" sqref="J22:J23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5" t="s">
        <v>39</v>
      </c>
      <c r="B2" s="195"/>
      <c r="C2" s="195"/>
      <c r="D2" s="195"/>
      <c r="E2" s="195"/>
      <c r="F2" s="195"/>
      <c r="G2" s="195"/>
    </row>
  </sheetData>
  <sheetProtection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opLeftCell="B22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6" t="s">
        <v>41</v>
      </c>
      <c r="C1" s="197"/>
      <c r="D1" s="197"/>
      <c r="E1" s="197"/>
      <c r="F1" s="197"/>
      <c r="G1" s="197"/>
      <c r="H1" s="197"/>
      <c r="I1" s="197"/>
      <c r="J1" s="198"/>
    </row>
    <row r="2" spans="1:15" ht="36" customHeight="1" x14ac:dyDescent="0.2">
      <c r="A2" s="2"/>
      <c r="B2" s="77" t="s">
        <v>22</v>
      </c>
      <c r="C2" s="78"/>
      <c r="D2" s="79" t="s">
        <v>49</v>
      </c>
      <c r="E2" s="205" t="s">
        <v>46</v>
      </c>
      <c r="F2" s="206"/>
      <c r="G2" s="206"/>
      <c r="H2" s="206"/>
      <c r="I2" s="206"/>
      <c r="J2" s="207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08" t="s">
        <v>46</v>
      </c>
      <c r="F3" s="209"/>
      <c r="G3" s="209"/>
      <c r="H3" s="209"/>
      <c r="I3" s="209"/>
      <c r="J3" s="210"/>
    </row>
    <row r="4" spans="1:15" ht="23.25" customHeight="1" x14ac:dyDescent="0.2">
      <c r="A4" s="76">
        <v>3472256</v>
      </c>
      <c r="B4" s="82" t="s">
        <v>48</v>
      </c>
      <c r="C4" s="83"/>
      <c r="D4" s="84" t="s">
        <v>43</v>
      </c>
      <c r="E4" s="218" t="s">
        <v>44</v>
      </c>
      <c r="F4" s="219"/>
      <c r="G4" s="219"/>
      <c r="H4" s="219"/>
      <c r="I4" s="219"/>
      <c r="J4" s="220"/>
    </row>
    <row r="5" spans="1:15" ht="24" customHeight="1" x14ac:dyDescent="0.2">
      <c r="A5" s="2"/>
      <c r="B5" s="31" t="s">
        <v>42</v>
      </c>
      <c r="D5" s="223"/>
      <c r="E5" s="224"/>
      <c r="F5" s="224"/>
      <c r="G5" s="224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5"/>
      <c r="E6" s="226"/>
      <c r="F6" s="226"/>
      <c r="G6" s="226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7"/>
      <c r="F7" s="228"/>
      <c r="G7" s="228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12"/>
      <c r="E11" s="212"/>
      <c r="F11" s="212"/>
      <c r="G11" s="212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17"/>
      <c r="E12" s="217"/>
      <c r="F12" s="217"/>
      <c r="G12" s="217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21"/>
      <c r="F13" s="222"/>
      <c r="G13" s="22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11"/>
      <c r="F15" s="211"/>
      <c r="G15" s="213"/>
      <c r="H15" s="213"/>
      <c r="I15" s="213" t="s">
        <v>29</v>
      </c>
      <c r="J15" s="214"/>
    </row>
    <row r="16" spans="1:15" ht="23.25" customHeight="1" x14ac:dyDescent="0.2">
      <c r="A16" s="143" t="s">
        <v>24</v>
      </c>
      <c r="B16" s="38" t="s">
        <v>24</v>
      </c>
      <c r="C16" s="62"/>
      <c r="D16" s="63"/>
      <c r="E16" s="202"/>
      <c r="F16" s="203"/>
      <c r="G16" s="202"/>
      <c r="H16" s="203"/>
      <c r="I16" s="202">
        <f>SUMIF(F53:F71,A16,I53:I71)+SUMIF(F53:F71,"PSU",I53:I71)</f>
        <v>0</v>
      </c>
      <c r="J16" s="204"/>
    </row>
    <row r="17" spans="1:10" ht="23.25" customHeight="1" x14ac:dyDescent="0.2">
      <c r="A17" s="143" t="s">
        <v>25</v>
      </c>
      <c r="B17" s="38" t="s">
        <v>25</v>
      </c>
      <c r="C17" s="62"/>
      <c r="D17" s="63"/>
      <c r="E17" s="202"/>
      <c r="F17" s="203"/>
      <c r="G17" s="202"/>
      <c r="H17" s="203"/>
      <c r="I17" s="202">
        <f>SUMIF(F53:F71,A17,I53:I71)</f>
        <v>0</v>
      </c>
      <c r="J17" s="204"/>
    </row>
    <row r="18" spans="1:10" ht="23.25" customHeight="1" x14ac:dyDescent="0.2">
      <c r="A18" s="143" t="s">
        <v>26</v>
      </c>
      <c r="B18" s="38" t="s">
        <v>26</v>
      </c>
      <c r="C18" s="62"/>
      <c r="D18" s="63"/>
      <c r="E18" s="202"/>
      <c r="F18" s="203"/>
      <c r="G18" s="202"/>
      <c r="H18" s="203"/>
      <c r="I18" s="202">
        <f>SUMIF(F53:F71,A18,I53:I71)</f>
        <v>0</v>
      </c>
      <c r="J18" s="204"/>
    </row>
    <row r="19" spans="1:10" ht="23.25" customHeight="1" x14ac:dyDescent="0.2">
      <c r="A19" s="143" t="s">
        <v>99</v>
      </c>
      <c r="B19" s="38" t="s">
        <v>27</v>
      </c>
      <c r="C19" s="62"/>
      <c r="D19" s="63"/>
      <c r="E19" s="202"/>
      <c r="F19" s="203"/>
      <c r="G19" s="202"/>
      <c r="H19" s="203"/>
      <c r="I19" s="202">
        <f>SUMIF(F53:F71,A19,I53:I71)</f>
        <v>0</v>
      </c>
      <c r="J19" s="204"/>
    </row>
    <row r="20" spans="1:10" ht="23.25" customHeight="1" x14ac:dyDescent="0.2">
      <c r="A20" s="143" t="s">
        <v>100</v>
      </c>
      <c r="B20" s="38" t="s">
        <v>28</v>
      </c>
      <c r="C20" s="62"/>
      <c r="D20" s="63"/>
      <c r="E20" s="202"/>
      <c r="F20" s="203"/>
      <c r="G20" s="202"/>
      <c r="H20" s="203"/>
      <c r="I20" s="202">
        <f>SUMIF(F53:F71,A20,I53:I71)</f>
        <v>0</v>
      </c>
      <c r="J20" s="204"/>
    </row>
    <row r="21" spans="1:10" ht="23.25" customHeight="1" x14ac:dyDescent="0.2">
      <c r="A21" s="2"/>
      <c r="B21" s="48" t="s">
        <v>29</v>
      </c>
      <c r="C21" s="64"/>
      <c r="D21" s="65"/>
      <c r="E21" s="215"/>
      <c r="F21" s="216"/>
      <c r="G21" s="215"/>
      <c r="H21" s="216"/>
      <c r="I21" s="215">
        <f>SUM(I16:J20)</f>
        <v>0</v>
      </c>
      <c r="J21" s="234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32">
        <f>ZakladDPHSniVypocet</f>
        <v>0</v>
      </c>
      <c r="H23" s="233"/>
      <c r="I23" s="233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30">
        <f>I23*E23/100</f>
        <v>0</v>
      </c>
      <c r="H24" s="231"/>
      <c r="I24" s="231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32">
        <f>ZakladDPHZaklVypocet</f>
        <v>0</v>
      </c>
      <c r="H25" s="233"/>
      <c r="I25" s="233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199">
        <f>I25*E25/100</f>
        <v>0</v>
      </c>
      <c r="H26" s="200"/>
      <c r="I26" s="200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01">
        <f>CenaCelkemBezDPH-(ZakladDPHSni+ZakladDPHZakl)</f>
        <v>0</v>
      </c>
      <c r="H27" s="201"/>
      <c r="I27" s="201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36">
        <f>A27</f>
        <v>0</v>
      </c>
      <c r="H28" s="236"/>
      <c r="I28" s="236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35">
        <f>ZakladDPHSni+DPHSni+ZakladDPHZakl+DPHZakl+Zaokrouhleni</f>
        <v>0</v>
      </c>
      <c r="H29" s="235"/>
      <c r="I29" s="235"/>
      <c r="J29" s="123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7"/>
      <c r="E34" s="238"/>
      <c r="G34" s="239"/>
      <c r="H34" s="240"/>
      <c r="I34" s="240"/>
      <c r="J34" s="25"/>
    </row>
    <row r="35" spans="1:10" ht="12.75" customHeight="1" x14ac:dyDescent="0.2">
      <c r="A35" s="2"/>
      <c r="B35" s="2"/>
      <c r="D35" s="229" t="s">
        <v>2</v>
      </c>
      <c r="E35" s="22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50</v>
      </c>
      <c r="C39" s="241"/>
      <c r="D39" s="241"/>
      <c r="E39" s="241"/>
      <c r="F39" s="100">
        <f>'235Z037 1 Pol'!AE243</f>
        <v>0</v>
      </c>
      <c r="G39" s="101">
        <f>'235Z037 1 Pol'!AF243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88">
        <v>2</v>
      </c>
      <c r="B40" s="105"/>
      <c r="C40" s="242" t="s">
        <v>51</v>
      </c>
      <c r="D40" s="242"/>
      <c r="E40" s="242"/>
      <c r="F40" s="106"/>
      <c r="G40" s="107"/>
      <c r="H40" s="107"/>
      <c r="I40" s="108"/>
      <c r="J40" s="109"/>
    </row>
    <row r="41" spans="1:10" ht="25.5" hidden="1" customHeight="1" x14ac:dyDescent="0.2">
      <c r="A41" s="88">
        <v>2</v>
      </c>
      <c r="B41" s="105" t="s">
        <v>45</v>
      </c>
      <c r="C41" s="242" t="s">
        <v>46</v>
      </c>
      <c r="D41" s="242"/>
      <c r="E41" s="242"/>
      <c r="F41" s="106">
        <f>'235Z037 1 Pol'!AE243</f>
        <v>0</v>
      </c>
      <c r="G41" s="107">
        <f>'235Z037 1 Pol'!AF243</f>
        <v>0</v>
      </c>
      <c r="H41" s="107"/>
      <c r="I41" s="108">
        <f>F41+G41+H41</f>
        <v>0</v>
      </c>
      <c r="J41" s="109" t="str">
        <f>IF(CenaCelkemVypocet=0,"",I41/CenaCelkemVypocet*100)</f>
        <v/>
      </c>
    </row>
    <row r="42" spans="1:10" ht="25.5" hidden="1" customHeight="1" x14ac:dyDescent="0.2">
      <c r="A42" s="88">
        <v>3</v>
      </c>
      <c r="B42" s="110" t="s">
        <v>43</v>
      </c>
      <c r="C42" s="241" t="s">
        <v>44</v>
      </c>
      <c r="D42" s="241"/>
      <c r="E42" s="241"/>
      <c r="F42" s="111">
        <f>'235Z037 1 Pol'!AE243</f>
        <v>0</v>
      </c>
      <c r="G42" s="102">
        <f>'235Z037 1 Pol'!AF243</f>
        <v>0</v>
      </c>
      <c r="H42" s="102"/>
      <c r="I42" s="103">
        <f>F42+G42+H42</f>
        <v>0</v>
      </c>
      <c r="J42" s="104" t="str">
        <f>IF(CenaCelkemVypocet=0,"",I42/CenaCelkemVypocet*100)</f>
        <v/>
      </c>
    </row>
    <row r="43" spans="1:10" ht="25.5" hidden="1" customHeight="1" x14ac:dyDescent="0.2">
      <c r="A43" s="88"/>
      <c r="B43" s="243" t="s">
        <v>52</v>
      </c>
      <c r="C43" s="244"/>
      <c r="D43" s="244"/>
      <c r="E43" s="244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4">
        <f>SUMIF(A39:A42,"=1",I39:I42)</f>
        <v>0</v>
      </c>
      <c r="J43" s="115">
        <f>SUMIF(A39:A42,"=1",J39:J42)</f>
        <v>0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7" spans="1:10" x14ac:dyDescent="0.2">
      <c r="A47" t="s">
        <v>58</v>
      </c>
      <c r="B47" t="s">
        <v>59</v>
      </c>
    </row>
    <row r="50" spans="1:10" ht="15.75" x14ac:dyDescent="0.25">
      <c r="B50" s="124" t="s">
        <v>60</v>
      </c>
    </row>
    <row r="52" spans="1:10" ht="25.5" customHeight="1" x14ac:dyDescent="0.2">
      <c r="A52" s="126"/>
      <c r="B52" s="129" t="s">
        <v>17</v>
      </c>
      <c r="C52" s="129" t="s">
        <v>5</v>
      </c>
      <c r="D52" s="130"/>
      <c r="E52" s="130"/>
      <c r="F52" s="131" t="s">
        <v>61</v>
      </c>
      <c r="G52" s="131"/>
      <c r="H52" s="131"/>
      <c r="I52" s="131" t="s">
        <v>29</v>
      </c>
      <c r="J52" s="131" t="s">
        <v>0</v>
      </c>
    </row>
    <row r="53" spans="1:10" ht="36.75" customHeight="1" x14ac:dyDescent="0.2">
      <c r="A53" s="127"/>
      <c r="B53" s="132" t="s">
        <v>62</v>
      </c>
      <c r="C53" s="245" t="s">
        <v>63</v>
      </c>
      <c r="D53" s="246"/>
      <c r="E53" s="246"/>
      <c r="F53" s="139" t="s">
        <v>24</v>
      </c>
      <c r="G53" s="140"/>
      <c r="H53" s="140"/>
      <c r="I53" s="140">
        <f>'235Z037 1 Pol'!G8</f>
        <v>0</v>
      </c>
      <c r="J53" s="136" t="str">
        <f>IF(I72=0,"",I53/I72*100)</f>
        <v/>
      </c>
    </row>
    <row r="54" spans="1:10" ht="36.75" customHeight="1" x14ac:dyDescent="0.2">
      <c r="A54" s="127"/>
      <c r="B54" s="132" t="s">
        <v>64</v>
      </c>
      <c r="C54" s="245" t="s">
        <v>65</v>
      </c>
      <c r="D54" s="246"/>
      <c r="E54" s="246"/>
      <c r="F54" s="139" t="s">
        <v>24</v>
      </c>
      <c r="G54" s="140"/>
      <c r="H54" s="140"/>
      <c r="I54" s="140">
        <f>'235Z037 1 Pol'!G19</f>
        <v>0</v>
      </c>
      <c r="J54" s="136" t="str">
        <f>IF(I72=0,"",I54/I72*100)</f>
        <v/>
      </c>
    </row>
    <row r="55" spans="1:10" ht="36.75" customHeight="1" x14ac:dyDescent="0.2">
      <c r="A55" s="127"/>
      <c r="B55" s="132" t="s">
        <v>66</v>
      </c>
      <c r="C55" s="245" t="s">
        <v>67</v>
      </c>
      <c r="D55" s="246"/>
      <c r="E55" s="246"/>
      <c r="F55" s="139" t="s">
        <v>25</v>
      </c>
      <c r="G55" s="140"/>
      <c r="H55" s="140"/>
      <c r="I55" s="140">
        <f>'235Z037 1 Pol'!G32</f>
        <v>0</v>
      </c>
      <c r="J55" s="136" t="str">
        <f>IF(I72=0,"",I55/I72*100)</f>
        <v/>
      </c>
    </row>
    <row r="56" spans="1:10" ht="36.75" customHeight="1" x14ac:dyDescent="0.2">
      <c r="A56" s="127"/>
      <c r="B56" s="132" t="s">
        <v>68</v>
      </c>
      <c r="C56" s="245" t="s">
        <v>69</v>
      </c>
      <c r="D56" s="246"/>
      <c r="E56" s="246"/>
      <c r="F56" s="139" t="s">
        <v>25</v>
      </c>
      <c r="G56" s="140"/>
      <c r="H56" s="140"/>
      <c r="I56" s="140">
        <f>'235Z037 1 Pol'!G40</f>
        <v>0</v>
      </c>
      <c r="J56" s="136" t="str">
        <f>IF(I72=0,"",I56/I72*100)</f>
        <v/>
      </c>
    </row>
    <row r="57" spans="1:10" ht="36.75" customHeight="1" x14ac:dyDescent="0.2">
      <c r="A57" s="127"/>
      <c r="B57" s="132" t="s">
        <v>70</v>
      </c>
      <c r="C57" s="245" t="s">
        <v>71</v>
      </c>
      <c r="D57" s="246"/>
      <c r="E57" s="246"/>
      <c r="F57" s="139" t="s">
        <v>25</v>
      </c>
      <c r="G57" s="140"/>
      <c r="H57" s="140"/>
      <c r="I57" s="140">
        <f>'235Z037 1 Pol'!G48</f>
        <v>0</v>
      </c>
      <c r="J57" s="136" t="str">
        <f>IF(I72=0,"",I57/I72*100)</f>
        <v/>
      </c>
    </row>
    <row r="58" spans="1:10" ht="36.75" customHeight="1" x14ac:dyDescent="0.2">
      <c r="A58" s="127"/>
      <c r="B58" s="132" t="s">
        <v>72</v>
      </c>
      <c r="C58" s="245" t="s">
        <v>73</v>
      </c>
      <c r="D58" s="246"/>
      <c r="E58" s="246"/>
      <c r="F58" s="139" t="s">
        <v>25</v>
      </c>
      <c r="G58" s="140"/>
      <c r="H58" s="140"/>
      <c r="I58" s="140">
        <f>'235Z037 1 Pol'!G63</f>
        <v>0</v>
      </c>
      <c r="J58" s="136" t="str">
        <f>IF(I72=0,"",I58/I72*100)</f>
        <v/>
      </c>
    </row>
    <row r="59" spans="1:10" ht="36.75" customHeight="1" x14ac:dyDescent="0.2">
      <c r="A59" s="127"/>
      <c r="B59" s="132" t="s">
        <v>74</v>
      </c>
      <c r="C59" s="245" t="s">
        <v>75</v>
      </c>
      <c r="D59" s="246"/>
      <c r="E59" s="246"/>
      <c r="F59" s="139" t="s">
        <v>25</v>
      </c>
      <c r="G59" s="140"/>
      <c r="H59" s="140"/>
      <c r="I59" s="140">
        <f>'235Z037 1 Pol'!G80</f>
        <v>0</v>
      </c>
      <c r="J59" s="136" t="str">
        <f>IF(I72=0,"",I59/I72*100)</f>
        <v/>
      </c>
    </row>
    <row r="60" spans="1:10" ht="36.75" customHeight="1" x14ac:dyDescent="0.2">
      <c r="A60" s="127"/>
      <c r="B60" s="132" t="s">
        <v>76</v>
      </c>
      <c r="C60" s="245" t="s">
        <v>77</v>
      </c>
      <c r="D60" s="246"/>
      <c r="E60" s="246"/>
      <c r="F60" s="139" t="s">
        <v>25</v>
      </c>
      <c r="G60" s="140"/>
      <c r="H60" s="140"/>
      <c r="I60" s="140">
        <f>'235Z037 1 Pol'!G105</f>
        <v>0</v>
      </c>
      <c r="J60" s="136" t="str">
        <f>IF(I72=0,"",I60/I72*100)</f>
        <v/>
      </c>
    </row>
    <row r="61" spans="1:10" ht="36.75" customHeight="1" x14ac:dyDescent="0.2">
      <c r="A61" s="127"/>
      <c r="B61" s="132" t="s">
        <v>78</v>
      </c>
      <c r="C61" s="245" t="s">
        <v>79</v>
      </c>
      <c r="D61" s="246"/>
      <c r="E61" s="246"/>
      <c r="F61" s="139" t="s">
        <v>25</v>
      </c>
      <c r="G61" s="140"/>
      <c r="H61" s="140"/>
      <c r="I61" s="140">
        <f>'235Z037 1 Pol'!G114</f>
        <v>0</v>
      </c>
      <c r="J61" s="136" t="str">
        <f>IF(I72=0,"",I61/I72*100)</f>
        <v/>
      </c>
    </row>
    <row r="62" spans="1:10" ht="36.75" customHeight="1" x14ac:dyDescent="0.2">
      <c r="A62" s="127"/>
      <c r="B62" s="132" t="s">
        <v>80</v>
      </c>
      <c r="C62" s="245" t="s">
        <v>81</v>
      </c>
      <c r="D62" s="246"/>
      <c r="E62" s="246"/>
      <c r="F62" s="139" t="s">
        <v>25</v>
      </c>
      <c r="G62" s="140"/>
      <c r="H62" s="140"/>
      <c r="I62" s="140">
        <f>'235Z037 1 Pol'!G132</f>
        <v>0</v>
      </c>
      <c r="J62" s="136" t="str">
        <f>IF(I72=0,"",I62/I72*100)</f>
        <v/>
      </c>
    </row>
    <row r="63" spans="1:10" ht="36.75" customHeight="1" x14ac:dyDescent="0.2">
      <c r="A63" s="127"/>
      <c r="B63" s="132" t="s">
        <v>82</v>
      </c>
      <c r="C63" s="245" t="s">
        <v>83</v>
      </c>
      <c r="D63" s="246"/>
      <c r="E63" s="246"/>
      <c r="F63" s="139" t="s">
        <v>25</v>
      </c>
      <c r="G63" s="140"/>
      <c r="H63" s="140"/>
      <c r="I63" s="140">
        <f>'235Z037 1 Pol'!G145</f>
        <v>0</v>
      </c>
      <c r="J63" s="136" t="str">
        <f>IF(I72=0,"",I63/I72*100)</f>
        <v/>
      </c>
    </row>
    <row r="64" spans="1:10" ht="36.75" customHeight="1" x14ac:dyDescent="0.2">
      <c r="A64" s="127"/>
      <c r="B64" s="132" t="s">
        <v>84</v>
      </c>
      <c r="C64" s="245" t="s">
        <v>85</v>
      </c>
      <c r="D64" s="246"/>
      <c r="E64" s="246"/>
      <c r="F64" s="139" t="s">
        <v>25</v>
      </c>
      <c r="G64" s="140"/>
      <c r="H64" s="140"/>
      <c r="I64" s="140">
        <f>'235Z037 1 Pol'!G148</f>
        <v>0</v>
      </c>
      <c r="J64" s="136" t="str">
        <f>IF(I72=0,"",I64/I72*100)</f>
        <v/>
      </c>
    </row>
    <row r="65" spans="1:10" ht="36.75" customHeight="1" x14ac:dyDescent="0.2">
      <c r="A65" s="127"/>
      <c r="B65" s="132" t="s">
        <v>86</v>
      </c>
      <c r="C65" s="245" t="s">
        <v>87</v>
      </c>
      <c r="D65" s="246"/>
      <c r="E65" s="246"/>
      <c r="F65" s="139" t="s">
        <v>25</v>
      </c>
      <c r="G65" s="140"/>
      <c r="H65" s="140"/>
      <c r="I65" s="140">
        <f>'235Z037 1 Pol'!G156</f>
        <v>0</v>
      </c>
      <c r="J65" s="136" t="str">
        <f>IF(I72=0,"",I65/I72*100)</f>
        <v/>
      </c>
    </row>
    <row r="66" spans="1:10" ht="36.75" customHeight="1" x14ac:dyDescent="0.2">
      <c r="A66" s="127"/>
      <c r="B66" s="132" t="s">
        <v>88</v>
      </c>
      <c r="C66" s="245" t="s">
        <v>89</v>
      </c>
      <c r="D66" s="246"/>
      <c r="E66" s="246"/>
      <c r="F66" s="139" t="s">
        <v>25</v>
      </c>
      <c r="G66" s="140"/>
      <c r="H66" s="140"/>
      <c r="I66" s="140">
        <f>'235Z037 1 Pol'!G168</f>
        <v>0</v>
      </c>
      <c r="J66" s="136" t="str">
        <f>IF(I72=0,"",I66/I72*100)</f>
        <v/>
      </c>
    </row>
    <row r="67" spans="1:10" ht="36.75" customHeight="1" x14ac:dyDescent="0.2">
      <c r="A67" s="127"/>
      <c r="B67" s="132" t="s">
        <v>90</v>
      </c>
      <c r="C67" s="245" t="s">
        <v>91</v>
      </c>
      <c r="D67" s="246"/>
      <c r="E67" s="246"/>
      <c r="F67" s="139" t="s">
        <v>25</v>
      </c>
      <c r="G67" s="140"/>
      <c r="H67" s="140"/>
      <c r="I67" s="140">
        <f>'235Z037 1 Pol'!G189</f>
        <v>0</v>
      </c>
      <c r="J67" s="136" t="str">
        <f>IF(I72=0,"",I67/I72*100)</f>
        <v/>
      </c>
    </row>
    <row r="68" spans="1:10" ht="36.75" customHeight="1" x14ac:dyDescent="0.2">
      <c r="A68" s="127"/>
      <c r="B68" s="132" t="s">
        <v>92</v>
      </c>
      <c r="C68" s="245" t="s">
        <v>93</v>
      </c>
      <c r="D68" s="246"/>
      <c r="E68" s="246"/>
      <c r="F68" s="139" t="s">
        <v>25</v>
      </c>
      <c r="G68" s="140"/>
      <c r="H68" s="140"/>
      <c r="I68" s="140">
        <f>'235Z037 1 Pol'!G213</f>
        <v>0</v>
      </c>
      <c r="J68" s="136" t="str">
        <f>IF(I72=0,"",I68/I72*100)</f>
        <v/>
      </c>
    </row>
    <row r="69" spans="1:10" ht="36.75" customHeight="1" x14ac:dyDescent="0.2">
      <c r="A69" s="127"/>
      <c r="B69" s="132" t="s">
        <v>94</v>
      </c>
      <c r="C69" s="245" t="s">
        <v>95</v>
      </c>
      <c r="D69" s="246"/>
      <c r="E69" s="246"/>
      <c r="F69" s="139" t="s">
        <v>25</v>
      </c>
      <c r="G69" s="140"/>
      <c r="H69" s="140"/>
      <c r="I69" s="140">
        <f>'235Z037 1 Pol'!G218</f>
        <v>0</v>
      </c>
      <c r="J69" s="136" t="str">
        <f>IF(I72=0,"",I69/I72*100)</f>
        <v/>
      </c>
    </row>
    <row r="70" spans="1:10" ht="36.75" customHeight="1" x14ac:dyDescent="0.2">
      <c r="A70" s="127"/>
      <c r="B70" s="132" t="s">
        <v>96</v>
      </c>
      <c r="C70" s="245" t="s">
        <v>97</v>
      </c>
      <c r="D70" s="246"/>
      <c r="E70" s="246"/>
      <c r="F70" s="139" t="s">
        <v>98</v>
      </c>
      <c r="G70" s="140"/>
      <c r="H70" s="140"/>
      <c r="I70" s="140">
        <f>'235Z037 1 Pol'!G224</f>
        <v>0</v>
      </c>
      <c r="J70" s="136" t="str">
        <f>IF(I72=0,"",I70/I72*100)</f>
        <v/>
      </c>
    </row>
    <row r="71" spans="1:10" ht="36.75" customHeight="1" x14ac:dyDescent="0.2">
      <c r="A71" s="127"/>
      <c r="B71" s="132" t="s">
        <v>99</v>
      </c>
      <c r="C71" s="245" t="s">
        <v>27</v>
      </c>
      <c r="D71" s="246"/>
      <c r="E71" s="246"/>
      <c r="F71" s="139" t="s">
        <v>99</v>
      </c>
      <c r="G71" s="140"/>
      <c r="H71" s="140"/>
      <c r="I71" s="140">
        <f>'235Z037 1 Pol'!G233</f>
        <v>0</v>
      </c>
      <c r="J71" s="136" t="str">
        <f>IF(I72=0,"",I71/I72*100)</f>
        <v/>
      </c>
    </row>
    <row r="72" spans="1:10" ht="25.5" customHeight="1" x14ac:dyDescent="0.2">
      <c r="A72" s="128"/>
      <c r="B72" s="133" t="s">
        <v>1</v>
      </c>
      <c r="C72" s="134"/>
      <c r="D72" s="135"/>
      <c r="E72" s="135"/>
      <c r="F72" s="141"/>
      <c r="G72" s="142"/>
      <c r="H72" s="142"/>
      <c r="I72" s="142">
        <f>SUM(I53:I71)</f>
        <v>0</v>
      </c>
      <c r="J72" s="137">
        <f>SUM(J53:J71)</f>
        <v>0</v>
      </c>
    </row>
    <row r="73" spans="1:10" x14ac:dyDescent="0.2">
      <c r="F73" s="87"/>
      <c r="G73" s="87"/>
      <c r="H73" s="87"/>
      <c r="I73" s="87"/>
      <c r="J73" s="138"/>
    </row>
    <row r="74" spans="1:10" x14ac:dyDescent="0.2">
      <c r="F74" s="87"/>
      <c r="G74" s="87"/>
      <c r="H74" s="87"/>
      <c r="I74" s="87"/>
      <c r="J74" s="138"/>
    </row>
    <row r="75" spans="1:10" x14ac:dyDescent="0.2">
      <c r="F75" s="87"/>
      <c r="G75" s="87"/>
      <c r="H75" s="87"/>
      <c r="I75" s="87"/>
      <c r="J75" s="138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68:E68"/>
    <mergeCell ref="C69:E69"/>
    <mergeCell ref="C70:E70"/>
    <mergeCell ref="C71:E71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50" t="s">
        <v>7</v>
      </c>
      <c r="B2" s="49"/>
      <c r="C2" s="249"/>
      <c r="D2" s="249"/>
      <c r="E2" s="249"/>
      <c r="F2" s="249"/>
      <c r="G2" s="250"/>
    </row>
    <row r="3" spans="1:7" ht="24.95" customHeight="1" x14ac:dyDescent="0.2">
      <c r="A3" s="50" t="s">
        <v>8</v>
      </c>
      <c r="B3" s="49"/>
      <c r="C3" s="249"/>
      <c r="D3" s="249"/>
      <c r="E3" s="249"/>
      <c r="F3" s="249"/>
      <c r="G3" s="250"/>
    </row>
    <row r="4" spans="1:7" ht="24.95" customHeight="1" x14ac:dyDescent="0.2">
      <c r="A4" s="50" t="s">
        <v>9</v>
      </c>
      <c r="B4" s="49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sheetProtection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pane ySplit="7" topLeftCell="A89" activePane="bottomLeft" state="frozen"/>
      <selection pane="bottomLeft" activeCell="C109" sqref="C109"/>
    </sheetView>
  </sheetViews>
  <sheetFormatPr defaultRowHeight="12.75" outlineLevelRow="3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3" t="s">
        <v>101</v>
      </c>
      <c r="B1" s="253"/>
      <c r="C1" s="253"/>
      <c r="D1" s="253"/>
      <c r="E1" s="253"/>
      <c r="F1" s="253"/>
      <c r="G1" s="253"/>
      <c r="AG1" t="s">
        <v>102</v>
      </c>
    </row>
    <row r="2" spans="1:60" ht="24.95" customHeight="1" x14ac:dyDescent="0.2">
      <c r="A2" s="50" t="s">
        <v>7</v>
      </c>
      <c r="B2" s="49" t="s">
        <v>49</v>
      </c>
      <c r="C2" s="254" t="s">
        <v>46</v>
      </c>
      <c r="D2" s="255"/>
      <c r="E2" s="255"/>
      <c r="F2" s="255"/>
      <c r="G2" s="256"/>
      <c r="AG2" t="s">
        <v>103</v>
      </c>
    </row>
    <row r="3" spans="1:60" ht="24.95" customHeight="1" x14ac:dyDescent="0.2">
      <c r="A3" s="50" t="s">
        <v>8</v>
      </c>
      <c r="B3" s="49" t="s">
        <v>45</v>
      </c>
      <c r="C3" s="254" t="s">
        <v>46</v>
      </c>
      <c r="D3" s="255"/>
      <c r="E3" s="255"/>
      <c r="F3" s="255"/>
      <c r="G3" s="256"/>
      <c r="AC3" s="125" t="s">
        <v>103</v>
      </c>
      <c r="AG3" t="s">
        <v>104</v>
      </c>
    </row>
    <row r="4" spans="1:60" ht="24.95" customHeight="1" x14ac:dyDescent="0.2">
      <c r="A4" s="144" t="s">
        <v>9</v>
      </c>
      <c r="B4" s="145" t="s">
        <v>43</v>
      </c>
      <c r="C4" s="257" t="s">
        <v>44</v>
      </c>
      <c r="D4" s="258"/>
      <c r="E4" s="258"/>
      <c r="F4" s="258"/>
      <c r="G4" s="259"/>
      <c r="AG4" t="s">
        <v>105</v>
      </c>
    </row>
    <row r="5" spans="1:60" x14ac:dyDescent="0.2">
      <c r="D5" s="10"/>
    </row>
    <row r="6" spans="1:60" ht="38.25" x14ac:dyDescent="0.2">
      <c r="A6" s="147" t="s">
        <v>106</v>
      </c>
      <c r="B6" s="149" t="s">
        <v>107</v>
      </c>
      <c r="C6" s="149" t="s">
        <v>108</v>
      </c>
      <c r="D6" s="148" t="s">
        <v>109</v>
      </c>
      <c r="E6" s="147" t="s">
        <v>110</v>
      </c>
      <c r="F6" s="146" t="s">
        <v>111</v>
      </c>
      <c r="G6" s="147" t="s">
        <v>29</v>
      </c>
      <c r="H6" s="150" t="s">
        <v>30</v>
      </c>
      <c r="I6" s="150" t="s">
        <v>112</v>
      </c>
      <c r="J6" s="150" t="s">
        <v>31</v>
      </c>
      <c r="K6" s="150" t="s">
        <v>113</v>
      </c>
      <c r="L6" s="150" t="s">
        <v>114</v>
      </c>
      <c r="M6" s="150" t="s">
        <v>115</v>
      </c>
      <c r="N6" s="150" t="s">
        <v>116</v>
      </c>
      <c r="O6" s="150" t="s">
        <v>117</v>
      </c>
      <c r="P6" s="150" t="s">
        <v>118</v>
      </c>
      <c r="Q6" s="150" t="s">
        <v>119</v>
      </c>
      <c r="R6" s="150" t="s">
        <v>120</v>
      </c>
      <c r="S6" s="150" t="s">
        <v>121</v>
      </c>
      <c r="T6" s="150" t="s">
        <v>122</v>
      </c>
      <c r="U6" s="150" t="s">
        <v>123</v>
      </c>
      <c r="V6" s="150" t="s">
        <v>124</v>
      </c>
      <c r="W6" s="150" t="s">
        <v>125</v>
      </c>
      <c r="X6" s="150" t="s">
        <v>126</v>
      </c>
      <c r="Y6" s="150" t="s">
        <v>127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5" t="s">
        <v>128</v>
      </c>
      <c r="B8" s="166" t="s">
        <v>62</v>
      </c>
      <c r="C8" s="188" t="s">
        <v>63</v>
      </c>
      <c r="D8" s="167"/>
      <c r="E8" s="168"/>
      <c r="F8" s="169"/>
      <c r="G8" s="169">
        <f>SUMIF(AG9:AG18,"&lt;&gt;NOR",G9:G18)</f>
        <v>0</v>
      </c>
      <c r="H8" s="169"/>
      <c r="I8" s="169">
        <f>SUM(I9:I18)</f>
        <v>0</v>
      </c>
      <c r="J8" s="169"/>
      <c r="K8" s="169">
        <f>SUM(K9:K18)</f>
        <v>0</v>
      </c>
      <c r="L8" s="169"/>
      <c r="M8" s="169">
        <f>SUM(M9:M18)</f>
        <v>0</v>
      </c>
      <c r="N8" s="168"/>
      <c r="O8" s="168">
        <f>SUM(O9:O18)</f>
        <v>0</v>
      </c>
      <c r="P8" s="168"/>
      <c r="Q8" s="168">
        <f>SUM(Q9:Q18)</f>
        <v>0.72</v>
      </c>
      <c r="R8" s="169"/>
      <c r="S8" s="169"/>
      <c r="T8" s="170"/>
      <c r="U8" s="164"/>
      <c r="V8" s="164">
        <f>SUM(V9:V18)</f>
        <v>12.25</v>
      </c>
      <c r="W8" s="164"/>
      <c r="X8" s="164"/>
      <c r="Y8" s="164"/>
      <c r="AG8" t="s">
        <v>129</v>
      </c>
    </row>
    <row r="9" spans="1:60" outlineLevel="1" x14ac:dyDescent="0.2">
      <c r="A9" s="179">
        <v>1</v>
      </c>
      <c r="B9" s="180" t="s">
        <v>130</v>
      </c>
      <c r="C9" s="189" t="s">
        <v>131</v>
      </c>
      <c r="D9" s="181" t="s">
        <v>132</v>
      </c>
      <c r="E9" s="182">
        <v>1.57</v>
      </c>
      <c r="F9" s="183"/>
      <c r="G9" s="184">
        <f>ROUND(E9*F9,2)</f>
        <v>0</v>
      </c>
      <c r="H9" s="183"/>
      <c r="I9" s="184">
        <f>ROUND(E9*H9,2)</f>
        <v>0</v>
      </c>
      <c r="J9" s="183"/>
      <c r="K9" s="184">
        <f>ROUND(E9*J9,2)</f>
        <v>0</v>
      </c>
      <c r="L9" s="184">
        <v>21</v>
      </c>
      <c r="M9" s="184">
        <f>G9*(1+L9/100)</f>
        <v>0</v>
      </c>
      <c r="N9" s="182">
        <v>0</v>
      </c>
      <c r="O9" s="182">
        <f>ROUND(E9*N9,2)</f>
        <v>0</v>
      </c>
      <c r="P9" s="182">
        <v>2.0999999999999999E-3</v>
      </c>
      <c r="Q9" s="182">
        <f>ROUND(E9*P9,2)</f>
        <v>0</v>
      </c>
      <c r="R9" s="184" t="s">
        <v>133</v>
      </c>
      <c r="S9" s="184" t="s">
        <v>134</v>
      </c>
      <c r="T9" s="185" t="s">
        <v>134</v>
      </c>
      <c r="U9" s="162">
        <v>0.2</v>
      </c>
      <c r="V9" s="162">
        <f>ROUND(E9*U9,2)</f>
        <v>0.31</v>
      </c>
      <c r="W9" s="162"/>
      <c r="X9" s="162" t="s">
        <v>135</v>
      </c>
      <c r="Y9" s="162" t="s">
        <v>136</v>
      </c>
      <c r="Z9" s="151"/>
      <c r="AA9" s="151"/>
      <c r="AB9" s="151"/>
      <c r="AC9" s="151"/>
      <c r="AD9" s="151"/>
      <c r="AE9" s="151"/>
      <c r="AF9" s="151"/>
      <c r="AG9" s="151" t="s">
        <v>137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79">
        <v>2</v>
      </c>
      <c r="B10" s="180" t="s">
        <v>138</v>
      </c>
      <c r="C10" s="189" t="s">
        <v>139</v>
      </c>
      <c r="D10" s="181" t="s">
        <v>140</v>
      </c>
      <c r="E10" s="182">
        <v>10</v>
      </c>
      <c r="F10" s="183"/>
      <c r="G10" s="184">
        <f>ROUND(E10*F10,2)</f>
        <v>0</v>
      </c>
      <c r="H10" s="183"/>
      <c r="I10" s="184">
        <f>ROUND(E10*H10,2)</f>
        <v>0</v>
      </c>
      <c r="J10" s="183"/>
      <c r="K10" s="184">
        <f>ROUND(E10*J10,2)</f>
        <v>0</v>
      </c>
      <c r="L10" s="184">
        <v>21</v>
      </c>
      <c r="M10" s="184">
        <f>G10*(1+L10/100)</f>
        <v>0</v>
      </c>
      <c r="N10" s="182">
        <v>3.8999999999999999E-4</v>
      </c>
      <c r="O10" s="182">
        <f>ROUND(E10*N10,2)</f>
        <v>0</v>
      </c>
      <c r="P10" s="182">
        <v>3.4199999999999999E-3</v>
      </c>
      <c r="Q10" s="182">
        <f>ROUND(E10*P10,2)</f>
        <v>0.03</v>
      </c>
      <c r="R10" s="184" t="s">
        <v>141</v>
      </c>
      <c r="S10" s="184" t="s">
        <v>134</v>
      </c>
      <c r="T10" s="185" t="s">
        <v>134</v>
      </c>
      <c r="U10" s="162">
        <v>4.3999999999999997E-2</v>
      </c>
      <c r="V10" s="162">
        <f>ROUND(E10*U10,2)</f>
        <v>0.44</v>
      </c>
      <c r="W10" s="162"/>
      <c r="X10" s="162" t="s">
        <v>135</v>
      </c>
      <c r="Y10" s="162" t="s">
        <v>136</v>
      </c>
      <c r="Z10" s="151"/>
      <c r="AA10" s="151"/>
      <c r="AB10" s="151"/>
      <c r="AC10" s="151"/>
      <c r="AD10" s="151"/>
      <c r="AE10" s="151"/>
      <c r="AF10" s="151"/>
      <c r="AG10" s="151" t="s">
        <v>137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79">
        <v>3</v>
      </c>
      <c r="B11" s="180" t="s">
        <v>142</v>
      </c>
      <c r="C11" s="189" t="s">
        <v>143</v>
      </c>
      <c r="D11" s="181" t="s">
        <v>144</v>
      </c>
      <c r="E11" s="182">
        <v>1</v>
      </c>
      <c r="F11" s="183"/>
      <c r="G11" s="184">
        <f>ROUND(E11*F11,2)</f>
        <v>0</v>
      </c>
      <c r="H11" s="183"/>
      <c r="I11" s="184">
        <f>ROUND(E11*H11,2)</f>
        <v>0</v>
      </c>
      <c r="J11" s="183"/>
      <c r="K11" s="184">
        <f>ROUND(E11*J11,2)</f>
        <v>0</v>
      </c>
      <c r="L11" s="184">
        <v>21</v>
      </c>
      <c r="M11" s="184">
        <f>G11*(1+L11/100)</f>
        <v>0</v>
      </c>
      <c r="N11" s="182">
        <v>2.0000000000000001E-4</v>
      </c>
      <c r="O11" s="182">
        <f>ROUND(E11*N11,2)</f>
        <v>0</v>
      </c>
      <c r="P11" s="182">
        <v>0.30625000000000002</v>
      </c>
      <c r="Q11" s="182">
        <f>ROUND(E11*P11,2)</f>
        <v>0.31</v>
      </c>
      <c r="R11" s="184" t="s">
        <v>145</v>
      </c>
      <c r="S11" s="184" t="s">
        <v>134</v>
      </c>
      <c r="T11" s="185" t="s">
        <v>134</v>
      </c>
      <c r="U11" s="162">
        <v>2.4510000000000001</v>
      </c>
      <c r="V11" s="162">
        <f>ROUND(E11*U11,2)</f>
        <v>2.4500000000000002</v>
      </c>
      <c r="W11" s="162"/>
      <c r="X11" s="162" t="s">
        <v>135</v>
      </c>
      <c r="Y11" s="162" t="s">
        <v>136</v>
      </c>
      <c r="Z11" s="151"/>
      <c r="AA11" s="151"/>
      <c r="AB11" s="151"/>
      <c r="AC11" s="151"/>
      <c r="AD11" s="151"/>
      <c r="AE11" s="151"/>
      <c r="AF11" s="151"/>
      <c r="AG11" s="151" t="s">
        <v>137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9">
        <v>4</v>
      </c>
      <c r="B12" s="180" t="s">
        <v>146</v>
      </c>
      <c r="C12" s="189" t="s">
        <v>147</v>
      </c>
      <c r="D12" s="181" t="s">
        <v>144</v>
      </c>
      <c r="E12" s="182">
        <v>1</v>
      </c>
      <c r="F12" s="183"/>
      <c r="G12" s="184">
        <f>ROUND(E12*F12,2)</f>
        <v>0</v>
      </c>
      <c r="H12" s="183"/>
      <c r="I12" s="184">
        <f>ROUND(E12*H12,2)</f>
        <v>0</v>
      </c>
      <c r="J12" s="183"/>
      <c r="K12" s="184">
        <f>ROUND(E12*J12,2)</f>
        <v>0</v>
      </c>
      <c r="L12" s="184">
        <v>21</v>
      </c>
      <c r="M12" s="184">
        <f>G12*(1+L12/100)</f>
        <v>0</v>
      </c>
      <c r="N12" s="182">
        <v>2.0000000000000001E-4</v>
      </c>
      <c r="O12" s="182">
        <f>ROUND(E12*N12,2)</f>
        <v>0</v>
      </c>
      <c r="P12" s="182">
        <v>0.35625000000000001</v>
      </c>
      <c r="Q12" s="182">
        <f>ROUND(E12*P12,2)</f>
        <v>0.36</v>
      </c>
      <c r="R12" s="184" t="s">
        <v>145</v>
      </c>
      <c r="S12" s="184" t="s">
        <v>134</v>
      </c>
      <c r="T12" s="185" t="s">
        <v>134</v>
      </c>
      <c r="U12" s="162">
        <v>2.915</v>
      </c>
      <c r="V12" s="162">
        <f>ROUND(E12*U12,2)</f>
        <v>2.92</v>
      </c>
      <c r="W12" s="162"/>
      <c r="X12" s="162" t="s">
        <v>135</v>
      </c>
      <c r="Y12" s="162" t="s">
        <v>136</v>
      </c>
      <c r="Z12" s="151"/>
      <c r="AA12" s="151"/>
      <c r="AB12" s="151"/>
      <c r="AC12" s="151"/>
      <c r="AD12" s="151"/>
      <c r="AE12" s="151"/>
      <c r="AF12" s="151"/>
      <c r="AG12" s="151" t="s">
        <v>137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72">
        <v>5</v>
      </c>
      <c r="B13" s="173" t="s">
        <v>148</v>
      </c>
      <c r="C13" s="190" t="s">
        <v>149</v>
      </c>
      <c r="D13" s="174" t="s">
        <v>150</v>
      </c>
      <c r="E13" s="175">
        <v>0.3</v>
      </c>
      <c r="F13" s="176"/>
      <c r="G13" s="177">
        <f>ROUND(E13*F13,2)</f>
        <v>0</v>
      </c>
      <c r="H13" s="176"/>
      <c r="I13" s="177">
        <f>ROUND(E13*H13,2)</f>
        <v>0</v>
      </c>
      <c r="J13" s="176"/>
      <c r="K13" s="177">
        <f>ROUND(E13*J13,2)</f>
        <v>0</v>
      </c>
      <c r="L13" s="177">
        <v>21</v>
      </c>
      <c r="M13" s="177">
        <f>G13*(1+L13/100)</f>
        <v>0</v>
      </c>
      <c r="N13" s="175">
        <v>0</v>
      </c>
      <c r="O13" s="175">
        <f>ROUND(E13*N13,2)</f>
        <v>0</v>
      </c>
      <c r="P13" s="175">
        <v>0</v>
      </c>
      <c r="Q13" s="175">
        <f>ROUND(E13*P13,2)</f>
        <v>0</v>
      </c>
      <c r="R13" s="177" t="s">
        <v>145</v>
      </c>
      <c r="S13" s="177" t="s">
        <v>134</v>
      </c>
      <c r="T13" s="178" t="s">
        <v>134</v>
      </c>
      <c r="U13" s="162">
        <v>11.403</v>
      </c>
      <c r="V13" s="162">
        <f>ROUND(E13*U13,2)</f>
        <v>3.42</v>
      </c>
      <c r="W13" s="162"/>
      <c r="X13" s="162" t="s">
        <v>135</v>
      </c>
      <c r="Y13" s="162" t="s">
        <v>136</v>
      </c>
      <c r="Z13" s="151"/>
      <c r="AA13" s="151"/>
      <c r="AB13" s="151"/>
      <c r="AC13" s="151"/>
      <c r="AD13" s="151"/>
      <c r="AE13" s="151"/>
      <c r="AF13" s="151"/>
      <c r="AG13" s="151" t="s">
        <v>137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2" x14ac:dyDescent="0.2">
      <c r="A14" s="158"/>
      <c r="B14" s="159"/>
      <c r="C14" s="251" t="s">
        <v>151</v>
      </c>
      <c r="D14" s="252"/>
      <c r="E14" s="252"/>
      <c r="F14" s="252"/>
      <c r="G14" s="252"/>
      <c r="H14" s="162"/>
      <c r="I14" s="162"/>
      <c r="J14" s="162"/>
      <c r="K14" s="162"/>
      <c r="L14" s="162"/>
      <c r="M14" s="162"/>
      <c r="N14" s="161"/>
      <c r="O14" s="161"/>
      <c r="P14" s="161"/>
      <c r="Q14" s="161"/>
      <c r="R14" s="162"/>
      <c r="S14" s="162"/>
      <c r="T14" s="162"/>
      <c r="U14" s="162"/>
      <c r="V14" s="162"/>
      <c r="W14" s="162"/>
      <c r="X14" s="162"/>
      <c r="Y14" s="162"/>
      <c r="Z14" s="151"/>
      <c r="AA14" s="151"/>
      <c r="AB14" s="151"/>
      <c r="AC14" s="151"/>
      <c r="AD14" s="151"/>
      <c r="AE14" s="151"/>
      <c r="AF14" s="151"/>
      <c r="AG14" s="151" t="s">
        <v>152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9">
        <v>6</v>
      </c>
      <c r="B15" s="180" t="s">
        <v>153</v>
      </c>
      <c r="C15" s="189" t="s">
        <v>154</v>
      </c>
      <c r="D15" s="181" t="s">
        <v>144</v>
      </c>
      <c r="E15" s="182">
        <v>2</v>
      </c>
      <c r="F15" s="183"/>
      <c r="G15" s="184">
        <f>ROUND(E15*F15,2)</f>
        <v>0</v>
      </c>
      <c r="H15" s="183"/>
      <c r="I15" s="184">
        <f>ROUND(E15*H15,2)</f>
        <v>0</v>
      </c>
      <c r="J15" s="183"/>
      <c r="K15" s="184">
        <f>ROUND(E15*J15,2)</f>
        <v>0</v>
      </c>
      <c r="L15" s="184">
        <v>21</v>
      </c>
      <c r="M15" s="184">
        <f>G15*(1+L15/100)</f>
        <v>0</v>
      </c>
      <c r="N15" s="182">
        <v>6.9999999999999994E-5</v>
      </c>
      <c r="O15" s="182">
        <f>ROUND(E15*N15,2)</f>
        <v>0</v>
      </c>
      <c r="P15" s="182">
        <v>4.4999999999999997E-3</v>
      </c>
      <c r="Q15" s="182">
        <f>ROUND(E15*P15,2)</f>
        <v>0.01</v>
      </c>
      <c r="R15" s="184" t="s">
        <v>145</v>
      </c>
      <c r="S15" s="184" t="s">
        <v>134</v>
      </c>
      <c r="T15" s="185" t="s">
        <v>134</v>
      </c>
      <c r="U15" s="162">
        <v>0.42</v>
      </c>
      <c r="V15" s="162">
        <f>ROUND(E15*U15,2)</f>
        <v>0.84</v>
      </c>
      <c r="W15" s="162"/>
      <c r="X15" s="162" t="s">
        <v>135</v>
      </c>
      <c r="Y15" s="162" t="s">
        <v>136</v>
      </c>
      <c r="Z15" s="151"/>
      <c r="AA15" s="151"/>
      <c r="AB15" s="151"/>
      <c r="AC15" s="151"/>
      <c r="AD15" s="151"/>
      <c r="AE15" s="151"/>
      <c r="AF15" s="151"/>
      <c r="AG15" s="151" t="s">
        <v>137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79">
        <v>7</v>
      </c>
      <c r="B16" s="180" t="s">
        <v>155</v>
      </c>
      <c r="C16" s="189" t="s">
        <v>156</v>
      </c>
      <c r="D16" s="181" t="s">
        <v>144</v>
      </c>
      <c r="E16" s="182">
        <v>6</v>
      </c>
      <c r="F16" s="183"/>
      <c r="G16" s="184">
        <f>ROUND(E16*F16,2)</f>
        <v>0</v>
      </c>
      <c r="H16" s="183"/>
      <c r="I16" s="184">
        <f>ROUND(E16*H16,2)</f>
        <v>0</v>
      </c>
      <c r="J16" s="183"/>
      <c r="K16" s="184">
        <f>ROUND(E16*J16,2)</f>
        <v>0</v>
      </c>
      <c r="L16" s="184">
        <v>21</v>
      </c>
      <c r="M16" s="184">
        <f>G16*(1+L16/100)</f>
        <v>0</v>
      </c>
      <c r="N16" s="182">
        <v>1.7000000000000001E-4</v>
      </c>
      <c r="O16" s="182">
        <f>ROUND(E16*N16,2)</f>
        <v>0</v>
      </c>
      <c r="P16" s="182">
        <v>2.2000000000000001E-3</v>
      </c>
      <c r="Q16" s="182">
        <f>ROUND(E16*P16,2)</f>
        <v>0.01</v>
      </c>
      <c r="R16" s="184" t="s">
        <v>145</v>
      </c>
      <c r="S16" s="184" t="s">
        <v>134</v>
      </c>
      <c r="T16" s="185" t="s">
        <v>134</v>
      </c>
      <c r="U16" s="162">
        <v>0.312</v>
      </c>
      <c r="V16" s="162">
        <f>ROUND(E16*U16,2)</f>
        <v>1.87</v>
      </c>
      <c r="W16" s="162"/>
      <c r="X16" s="162" t="s">
        <v>135</v>
      </c>
      <c r="Y16" s="162" t="s">
        <v>136</v>
      </c>
      <c r="Z16" s="151"/>
      <c r="AA16" s="151"/>
      <c r="AB16" s="151"/>
      <c r="AC16" s="151"/>
      <c r="AD16" s="151"/>
      <c r="AE16" s="151"/>
      <c r="AF16" s="151"/>
      <c r="AG16" s="151" t="s">
        <v>137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9">
        <v>8</v>
      </c>
      <c r="B17" s="180" t="s">
        <v>157</v>
      </c>
      <c r="C17" s="189" t="s">
        <v>158</v>
      </c>
      <c r="D17" s="181" t="s">
        <v>159</v>
      </c>
      <c r="E17" s="182">
        <v>5</v>
      </c>
      <c r="F17" s="183"/>
      <c r="G17" s="184">
        <f>ROUND(E17*F17,2)</f>
        <v>0</v>
      </c>
      <c r="H17" s="183"/>
      <c r="I17" s="184">
        <f>ROUND(E17*H17,2)</f>
        <v>0</v>
      </c>
      <c r="J17" s="183"/>
      <c r="K17" s="184">
        <f>ROUND(E17*J17,2)</f>
        <v>0</v>
      </c>
      <c r="L17" s="184">
        <v>21</v>
      </c>
      <c r="M17" s="184">
        <f>G17*(1+L17/100)</f>
        <v>0</v>
      </c>
      <c r="N17" s="182">
        <v>0</v>
      </c>
      <c r="O17" s="182">
        <f>ROUND(E17*N17,2)</f>
        <v>0</v>
      </c>
      <c r="P17" s="182">
        <v>0</v>
      </c>
      <c r="Q17" s="182">
        <f>ROUND(E17*P17,2)</f>
        <v>0</v>
      </c>
      <c r="R17" s="184"/>
      <c r="S17" s="184" t="s">
        <v>160</v>
      </c>
      <c r="T17" s="185" t="s">
        <v>161</v>
      </c>
      <c r="U17" s="162">
        <v>0</v>
      </c>
      <c r="V17" s="162">
        <f>ROUND(E17*U17,2)</f>
        <v>0</v>
      </c>
      <c r="W17" s="162"/>
      <c r="X17" s="162" t="s">
        <v>135</v>
      </c>
      <c r="Y17" s="162" t="s">
        <v>136</v>
      </c>
      <c r="Z17" s="151"/>
      <c r="AA17" s="151"/>
      <c r="AB17" s="151"/>
      <c r="AC17" s="151"/>
      <c r="AD17" s="151"/>
      <c r="AE17" s="151"/>
      <c r="AF17" s="151"/>
      <c r="AG17" s="151" t="s">
        <v>137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79">
        <v>9</v>
      </c>
      <c r="B18" s="180" t="s">
        <v>162</v>
      </c>
      <c r="C18" s="189" t="s">
        <v>163</v>
      </c>
      <c r="D18" s="181" t="s">
        <v>159</v>
      </c>
      <c r="E18" s="182">
        <v>4</v>
      </c>
      <c r="F18" s="183"/>
      <c r="G18" s="184">
        <f>ROUND(E18*F18,2)</f>
        <v>0</v>
      </c>
      <c r="H18" s="183"/>
      <c r="I18" s="184">
        <f>ROUND(E18*H18,2)</f>
        <v>0</v>
      </c>
      <c r="J18" s="183"/>
      <c r="K18" s="184">
        <f>ROUND(E18*J18,2)</f>
        <v>0</v>
      </c>
      <c r="L18" s="184">
        <v>21</v>
      </c>
      <c r="M18" s="184">
        <f>G18*(1+L18/100)</f>
        <v>0</v>
      </c>
      <c r="N18" s="182">
        <v>0</v>
      </c>
      <c r="O18" s="182">
        <f>ROUND(E18*N18,2)</f>
        <v>0</v>
      </c>
      <c r="P18" s="182">
        <v>0</v>
      </c>
      <c r="Q18" s="182">
        <f>ROUND(E18*P18,2)</f>
        <v>0</v>
      </c>
      <c r="R18" s="184"/>
      <c r="S18" s="184" t="s">
        <v>160</v>
      </c>
      <c r="T18" s="185" t="s">
        <v>161</v>
      </c>
      <c r="U18" s="162">
        <v>0</v>
      </c>
      <c r="V18" s="162">
        <f>ROUND(E18*U18,2)</f>
        <v>0</v>
      </c>
      <c r="W18" s="162"/>
      <c r="X18" s="162" t="s">
        <v>135</v>
      </c>
      <c r="Y18" s="162" t="s">
        <v>136</v>
      </c>
      <c r="Z18" s="151"/>
      <c r="AA18" s="151"/>
      <c r="AB18" s="151"/>
      <c r="AC18" s="151"/>
      <c r="AD18" s="151"/>
      <c r="AE18" s="151"/>
      <c r="AF18" s="151"/>
      <c r="AG18" s="151" t="s">
        <v>137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x14ac:dyDescent="0.2">
      <c r="A19" s="165" t="s">
        <v>128</v>
      </c>
      <c r="B19" s="166" t="s">
        <v>64</v>
      </c>
      <c r="C19" s="188" t="s">
        <v>65</v>
      </c>
      <c r="D19" s="167"/>
      <c r="E19" s="168"/>
      <c r="F19" s="169"/>
      <c r="G19" s="169">
        <f>SUMIF(AG20:AG31,"&lt;&gt;NOR",G20:G31)</f>
        <v>0</v>
      </c>
      <c r="H19" s="169"/>
      <c r="I19" s="169">
        <f>SUM(I20:I31)</f>
        <v>0</v>
      </c>
      <c r="J19" s="169"/>
      <c r="K19" s="169">
        <f>SUM(K20:K31)</f>
        <v>0</v>
      </c>
      <c r="L19" s="169"/>
      <c r="M19" s="169">
        <f>SUM(M20:M31)</f>
        <v>0</v>
      </c>
      <c r="N19" s="168"/>
      <c r="O19" s="168">
        <f>SUM(O20:O31)</f>
        <v>0.04</v>
      </c>
      <c r="P19" s="168"/>
      <c r="Q19" s="168">
        <f>SUM(Q20:Q31)</f>
        <v>0.15</v>
      </c>
      <c r="R19" s="169"/>
      <c r="S19" s="169"/>
      <c r="T19" s="170"/>
      <c r="U19" s="164"/>
      <c r="V19" s="164">
        <f>SUM(V20:V31)</f>
        <v>20.079999999999998</v>
      </c>
      <c r="W19" s="164"/>
      <c r="X19" s="164"/>
      <c r="Y19" s="164"/>
      <c r="AG19" t="s">
        <v>129</v>
      </c>
    </row>
    <row r="20" spans="1:60" ht="22.5" outlineLevel="1" x14ac:dyDescent="0.2">
      <c r="A20" s="172">
        <v>10</v>
      </c>
      <c r="B20" s="173" t="s">
        <v>164</v>
      </c>
      <c r="C20" s="190" t="s">
        <v>165</v>
      </c>
      <c r="D20" s="174" t="s">
        <v>144</v>
      </c>
      <c r="E20" s="175">
        <v>1</v>
      </c>
      <c r="F20" s="176"/>
      <c r="G20" s="177">
        <f>ROUND(E20*F20,2)</f>
        <v>0</v>
      </c>
      <c r="H20" s="176"/>
      <c r="I20" s="177">
        <f>ROUND(E20*H20,2)</f>
        <v>0</v>
      </c>
      <c r="J20" s="176"/>
      <c r="K20" s="177">
        <f>ROUND(E20*J20,2)</f>
        <v>0</v>
      </c>
      <c r="L20" s="177">
        <v>21</v>
      </c>
      <c r="M20" s="177">
        <f>G20*(1+L20/100)</f>
        <v>0</v>
      </c>
      <c r="N20" s="175">
        <v>2.1170000000000001E-2</v>
      </c>
      <c r="O20" s="175">
        <f>ROUND(E20*N20,2)</f>
        <v>0.02</v>
      </c>
      <c r="P20" s="175">
        <v>0</v>
      </c>
      <c r="Q20" s="175">
        <f>ROUND(E20*P20,2)</f>
        <v>0</v>
      </c>
      <c r="R20" s="177" t="s">
        <v>166</v>
      </c>
      <c r="S20" s="177" t="s">
        <v>134</v>
      </c>
      <c r="T20" s="178" t="s">
        <v>134</v>
      </c>
      <c r="U20" s="162">
        <v>0.23599999999999999</v>
      </c>
      <c r="V20" s="162">
        <f>ROUND(E20*U20,2)</f>
        <v>0.24</v>
      </c>
      <c r="W20" s="162"/>
      <c r="X20" s="162" t="s">
        <v>135</v>
      </c>
      <c r="Y20" s="162" t="s">
        <v>136</v>
      </c>
      <c r="Z20" s="151"/>
      <c r="AA20" s="151"/>
      <c r="AB20" s="151"/>
      <c r="AC20" s="151"/>
      <c r="AD20" s="151"/>
      <c r="AE20" s="151"/>
      <c r="AF20" s="151"/>
      <c r="AG20" s="151" t="s">
        <v>137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2" x14ac:dyDescent="0.2">
      <c r="A21" s="158"/>
      <c r="B21" s="159"/>
      <c r="C21" s="251" t="s">
        <v>167</v>
      </c>
      <c r="D21" s="252"/>
      <c r="E21" s="252"/>
      <c r="F21" s="252"/>
      <c r="G21" s="252"/>
      <c r="H21" s="162"/>
      <c r="I21" s="162"/>
      <c r="J21" s="162"/>
      <c r="K21" s="162"/>
      <c r="L21" s="162"/>
      <c r="M21" s="162"/>
      <c r="N21" s="161"/>
      <c r="O21" s="161"/>
      <c r="P21" s="161"/>
      <c r="Q21" s="161"/>
      <c r="R21" s="162"/>
      <c r="S21" s="162"/>
      <c r="T21" s="162"/>
      <c r="U21" s="162"/>
      <c r="V21" s="162"/>
      <c r="W21" s="162"/>
      <c r="X21" s="162"/>
      <c r="Y21" s="162"/>
      <c r="Z21" s="151"/>
      <c r="AA21" s="151"/>
      <c r="AB21" s="151"/>
      <c r="AC21" s="151"/>
      <c r="AD21" s="151"/>
      <c r="AE21" s="151"/>
      <c r="AF21" s="151"/>
      <c r="AG21" s="151" t="s">
        <v>152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72">
        <v>11</v>
      </c>
      <c r="B22" s="173" t="s">
        <v>168</v>
      </c>
      <c r="C22" s="190" t="s">
        <v>169</v>
      </c>
      <c r="D22" s="174" t="s">
        <v>132</v>
      </c>
      <c r="E22" s="175">
        <v>0.1</v>
      </c>
      <c r="F22" s="176"/>
      <c r="G22" s="177">
        <f>ROUND(E22*F22,2)</f>
        <v>0</v>
      </c>
      <c r="H22" s="176"/>
      <c r="I22" s="177">
        <f>ROUND(E22*H22,2)</f>
        <v>0</v>
      </c>
      <c r="J22" s="176"/>
      <c r="K22" s="177">
        <f>ROUND(E22*J22,2)</f>
        <v>0</v>
      </c>
      <c r="L22" s="177">
        <v>21</v>
      </c>
      <c r="M22" s="177">
        <f>G22*(1+L22/100)</f>
        <v>0</v>
      </c>
      <c r="N22" s="175">
        <v>1.47E-2</v>
      </c>
      <c r="O22" s="175">
        <f>ROUND(E22*N22,2)</f>
        <v>0</v>
      </c>
      <c r="P22" s="175">
        <v>0</v>
      </c>
      <c r="Q22" s="175">
        <f>ROUND(E22*P22,2)</f>
        <v>0</v>
      </c>
      <c r="R22" s="177" t="s">
        <v>170</v>
      </c>
      <c r="S22" s="177" t="s">
        <v>134</v>
      </c>
      <c r="T22" s="178" t="s">
        <v>134</v>
      </c>
      <c r="U22" s="162">
        <v>0.36</v>
      </c>
      <c r="V22" s="162">
        <f>ROUND(E22*U22,2)</f>
        <v>0.04</v>
      </c>
      <c r="W22" s="162"/>
      <c r="X22" s="162" t="s">
        <v>135</v>
      </c>
      <c r="Y22" s="162" t="s">
        <v>136</v>
      </c>
      <c r="Z22" s="151"/>
      <c r="AA22" s="151"/>
      <c r="AB22" s="151"/>
      <c r="AC22" s="151"/>
      <c r="AD22" s="151"/>
      <c r="AE22" s="151"/>
      <c r="AF22" s="151"/>
      <c r="AG22" s="151" t="s">
        <v>137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2" x14ac:dyDescent="0.2">
      <c r="A23" s="158"/>
      <c r="B23" s="159"/>
      <c r="C23" s="251" t="s">
        <v>171</v>
      </c>
      <c r="D23" s="252"/>
      <c r="E23" s="252"/>
      <c r="F23" s="252"/>
      <c r="G23" s="252"/>
      <c r="H23" s="162"/>
      <c r="I23" s="162"/>
      <c r="J23" s="162"/>
      <c r="K23" s="162"/>
      <c r="L23" s="162"/>
      <c r="M23" s="162"/>
      <c r="N23" s="161"/>
      <c r="O23" s="161"/>
      <c r="P23" s="161"/>
      <c r="Q23" s="161"/>
      <c r="R23" s="162"/>
      <c r="S23" s="162"/>
      <c r="T23" s="162"/>
      <c r="U23" s="162"/>
      <c r="V23" s="162"/>
      <c r="W23" s="162"/>
      <c r="X23" s="162"/>
      <c r="Y23" s="162"/>
      <c r="Z23" s="151"/>
      <c r="AA23" s="151"/>
      <c r="AB23" s="151"/>
      <c r="AC23" s="151"/>
      <c r="AD23" s="151"/>
      <c r="AE23" s="151"/>
      <c r="AF23" s="151"/>
      <c r="AG23" s="151" t="s">
        <v>152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72">
        <v>12</v>
      </c>
      <c r="B24" s="173" t="s">
        <v>172</v>
      </c>
      <c r="C24" s="190" t="s">
        <v>173</v>
      </c>
      <c r="D24" s="174" t="s">
        <v>132</v>
      </c>
      <c r="E24" s="175">
        <v>64</v>
      </c>
      <c r="F24" s="176"/>
      <c r="G24" s="177">
        <f>ROUND(E24*F24,2)</f>
        <v>0</v>
      </c>
      <c r="H24" s="176"/>
      <c r="I24" s="177">
        <f>ROUND(E24*H24,2)</f>
        <v>0</v>
      </c>
      <c r="J24" s="176"/>
      <c r="K24" s="177">
        <f>ROUND(E24*J24,2)</f>
        <v>0</v>
      </c>
      <c r="L24" s="177">
        <v>21</v>
      </c>
      <c r="M24" s="177">
        <f>G24*(1+L24/100)</f>
        <v>0</v>
      </c>
      <c r="N24" s="175">
        <v>2.1000000000000001E-4</v>
      </c>
      <c r="O24" s="175">
        <f>ROUND(E24*N24,2)</f>
        <v>0.01</v>
      </c>
      <c r="P24" s="175">
        <v>0</v>
      </c>
      <c r="Q24" s="175">
        <f>ROUND(E24*P24,2)</f>
        <v>0</v>
      </c>
      <c r="R24" s="177" t="s">
        <v>170</v>
      </c>
      <c r="S24" s="177" t="s">
        <v>134</v>
      </c>
      <c r="T24" s="178" t="s">
        <v>134</v>
      </c>
      <c r="U24" s="162">
        <v>7.0000000000000007E-2</v>
      </c>
      <c r="V24" s="162">
        <f>ROUND(E24*U24,2)</f>
        <v>4.4800000000000004</v>
      </c>
      <c r="W24" s="162"/>
      <c r="X24" s="162" t="s">
        <v>135</v>
      </c>
      <c r="Y24" s="162" t="s">
        <v>136</v>
      </c>
      <c r="Z24" s="151"/>
      <c r="AA24" s="151"/>
      <c r="AB24" s="151"/>
      <c r="AC24" s="151"/>
      <c r="AD24" s="151"/>
      <c r="AE24" s="151"/>
      <c r="AF24" s="151"/>
      <c r="AG24" s="151" t="s">
        <v>137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2" x14ac:dyDescent="0.2">
      <c r="A25" s="158"/>
      <c r="B25" s="159"/>
      <c r="C25" s="251" t="s">
        <v>171</v>
      </c>
      <c r="D25" s="252"/>
      <c r="E25" s="252"/>
      <c r="F25" s="252"/>
      <c r="G25" s="252"/>
      <c r="H25" s="162"/>
      <c r="I25" s="162"/>
      <c r="J25" s="162"/>
      <c r="K25" s="162"/>
      <c r="L25" s="162"/>
      <c r="M25" s="162"/>
      <c r="N25" s="161"/>
      <c r="O25" s="161"/>
      <c r="P25" s="161"/>
      <c r="Q25" s="161"/>
      <c r="R25" s="162"/>
      <c r="S25" s="162"/>
      <c r="T25" s="162"/>
      <c r="U25" s="162"/>
      <c r="V25" s="162"/>
      <c r="W25" s="162"/>
      <c r="X25" s="162"/>
      <c r="Y25" s="162"/>
      <c r="Z25" s="151"/>
      <c r="AA25" s="151"/>
      <c r="AB25" s="151"/>
      <c r="AC25" s="151"/>
      <c r="AD25" s="151"/>
      <c r="AE25" s="151"/>
      <c r="AF25" s="151"/>
      <c r="AG25" s="151" t="s">
        <v>152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79">
        <v>13</v>
      </c>
      <c r="B26" s="180" t="s">
        <v>174</v>
      </c>
      <c r="C26" s="189" t="s">
        <v>175</v>
      </c>
      <c r="D26" s="181" t="s">
        <v>132</v>
      </c>
      <c r="E26" s="182">
        <v>0.1</v>
      </c>
      <c r="F26" s="183"/>
      <c r="G26" s="184">
        <f>ROUND(E26*F26,2)</f>
        <v>0</v>
      </c>
      <c r="H26" s="183"/>
      <c r="I26" s="184">
        <f>ROUND(E26*H26,2)</f>
        <v>0</v>
      </c>
      <c r="J26" s="183"/>
      <c r="K26" s="184">
        <f>ROUND(E26*J26,2)</f>
        <v>0</v>
      </c>
      <c r="L26" s="184">
        <v>21</v>
      </c>
      <c r="M26" s="184">
        <f>G26*(1+L26/100)</f>
        <v>0</v>
      </c>
      <c r="N26" s="182">
        <v>4.7660000000000001E-2</v>
      </c>
      <c r="O26" s="182">
        <f>ROUND(E26*N26,2)</f>
        <v>0</v>
      </c>
      <c r="P26" s="182">
        <v>0</v>
      </c>
      <c r="Q26" s="182">
        <f>ROUND(E26*P26,2)</f>
        <v>0</v>
      </c>
      <c r="R26" s="184" t="s">
        <v>170</v>
      </c>
      <c r="S26" s="184" t="s">
        <v>134</v>
      </c>
      <c r="T26" s="185" t="s">
        <v>134</v>
      </c>
      <c r="U26" s="162">
        <v>0.84</v>
      </c>
      <c r="V26" s="162">
        <f>ROUND(E26*U26,2)</f>
        <v>0.08</v>
      </c>
      <c r="W26" s="162"/>
      <c r="X26" s="162" t="s">
        <v>135</v>
      </c>
      <c r="Y26" s="162" t="s">
        <v>136</v>
      </c>
      <c r="Z26" s="151"/>
      <c r="AA26" s="151"/>
      <c r="AB26" s="151"/>
      <c r="AC26" s="151"/>
      <c r="AD26" s="151"/>
      <c r="AE26" s="151"/>
      <c r="AF26" s="151"/>
      <c r="AG26" s="151" t="s">
        <v>137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56.25" outlineLevel="1" x14ac:dyDescent="0.2">
      <c r="A27" s="179">
        <v>14</v>
      </c>
      <c r="B27" s="180" t="s">
        <v>176</v>
      </c>
      <c r="C27" s="189" t="s">
        <v>177</v>
      </c>
      <c r="D27" s="181" t="s">
        <v>132</v>
      </c>
      <c r="E27" s="182">
        <v>16.399999999999999</v>
      </c>
      <c r="F27" s="183"/>
      <c r="G27" s="184">
        <f>ROUND(E27*F27,2)</f>
        <v>0</v>
      </c>
      <c r="H27" s="183"/>
      <c r="I27" s="184">
        <f>ROUND(E27*H27,2)</f>
        <v>0</v>
      </c>
      <c r="J27" s="183"/>
      <c r="K27" s="184">
        <f>ROUND(E27*J27,2)</f>
        <v>0</v>
      </c>
      <c r="L27" s="184">
        <v>21</v>
      </c>
      <c r="M27" s="184">
        <f>G27*(1+L27/100)</f>
        <v>0</v>
      </c>
      <c r="N27" s="182">
        <v>4.0000000000000003E-5</v>
      </c>
      <c r="O27" s="182">
        <f>ROUND(E27*N27,2)</f>
        <v>0</v>
      </c>
      <c r="P27" s="182">
        <v>0</v>
      </c>
      <c r="Q27" s="182">
        <f>ROUND(E27*P27,2)</f>
        <v>0</v>
      </c>
      <c r="R27" s="184" t="s">
        <v>170</v>
      </c>
      <c r="S27" s="184" t="s">
        <v>134</v>
      </c>
      <c r="T27" s="185" t="s">
        <v>134</v>
      </c>
      <c r="U27" s="162">
        <v>0.308</v>
      </c>
      <c r="V27" s="162">
        <f>ROUND(E27*U27,2)</f>
        <v>5.05</v>
      </c>
      <c r="W27" s="162"/>
      <c r="X27" s="162" t="s">
        <v>135</v>
      </c>
      <c r="Y27" s="162" t="s">
        <v>136</v>
      </c>
      <c r="Z27" s="151"/>
      <c r="AA27" s="151"/>
      <c r="AB27" s="151"/>
      <c r="AC27" s="151"/>
      <c r="AD27" s="151"/>
      <c r="AE27" s="151"/>
      <c r="AF27" s="151"/>
      <c r="AG27" s="151" t="s">
        <v>137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 x14ac:dyDescent="0.2">
      <c r="A28" s="172">
        <v>15</v>
      </c>
      <c r="B28" s="173" t="s">
        <v>178</v>
      </c>
      <c r="C28" s="190" t="s">
        <v>179</v>
      </c>
      <c r="D28" s="174" t="s">
        <v>144</v>
      </c>
      <c r="E28" s="175">
        <v>2</v>
      </c>
      <c r="F28" s="176"/>
      <c r="G28" s="177">
        <f>ROUND(E28*F28,2)</f>
        <v>0</v>
      </c>
      <c r="H28" s="176"/>
      <c r="I28" s="177">
        <f>ROUND(E28*H28,2)</f>
        <v>0</v>
      </c>
      <c r="J28" s="176"/>
      <c r="K28" s="177">
        <f>ROUND(E28*J28,2)</f>
        <v>0</v>
      </c>
      <c r="L28" s="177">
        <v>21</v>
      </c>
      <c r="M28" s="177">
        <f>G28*(1+L28/100)</f>
        <v>0</v>
      </c>
      <c r="N28" s="175">
        <v>1.33E-3</v>
      </c>
      <c r="O28" s="175">
        <f>ROUND(E28*N28,2)</f>
        <v>0</v>
      </c>
      <c r="P28" s="175">
        <v>7.3999999999999996E-2</v>
      </c>
      <c r="Q28" s="175">
        <f>ROUND(E28*P28,2)</f>
        <v>0.15</v>
      </c>
      <c r="R28" s="177" t="s">
        <v>180</v>
      </c>
      <c r="S28" s="177" t="s">
        <v>134</v>
      </c>
      <c r="T28" s="178" t="s">
        <v>134</v>
      </c>
      <c r="U28" s="162">
        <v>0.79600000000000004</v>
      </c>
      <c r="V28" s="162">
        <f>ROUND(E28*U28,2)</f>
        <v>1.59</v>
      </c>
      <c r="W28" s="162"/>
      <c r="X28" s="162" t="s">
        <v>135</v>
      </c>
      <c r="Y28" s="162" t="s">
        <v>136</v>
      </c>
      <c r="Z28" s="151"/>
      <c r="AA28" s="151"/>
      <c r="AB28" s="151"/>
      <c r="AC28" s="151"/>
      <c r="AD28" s="151"/>
      <c r="AE28" s="151"/>
      <c r="AF28" s="151"/>
      <c r="AG28" s="151" t="s">
        <v>137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2" x14ac:dyDescent="0.2">
      <c r="A29" s="158"/>
      <c r="B29" s="159"/>
      <c r="C29" s="251" t="s">
        <v>181</v>
      </c>
      <c r="D29" s="252"/>
      <c r="E29" s="252"/>
      <c r="F29" s="252"/>
      <c r="G29" s="252"/>
      <c r="H29" s="162"/>
      <c r="I29" s="162"/>
      <c r="J29" s="162"/>
      <c r="K29" s="162"/>
      <c r="L29" s="162"/>
      <c r="M29" s="162"/>
      <c r="N29" s="161"/>
      <c r="O29" s="161"/>
      <c r="P29" s="161"/>
      <c r="Q29" s="161"/>
      <c r="R29" s="162"/>
      <c r="S29" s="162"/>
      <c r="T29" s="162"/>
      <c r="U29" s="162"/>
      <c r="V29" s="162"/>
      <c r="W29" s="162"/>
      <c r="X29" s="162"/>
      <c r="Y29" s="162"/>
      <c r="Z29" s="151"/>
      <c r="AA29" s="151"/>
      <c r="AB29" s="151"/>
      <c r="AC29" s="151"/>
      <c r="AD29" s="151"/>
      <c r="AE29" s="151"/>
      <c r="AF29" s="151"/>
      <c r="AG29" s="151" t="s">
        <v>152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2" x14ac:dyDescent="0.2">
      <c r="A30" s="158"/>
      <c r="B30" s="159"/>
      <c r="C30" s="260" t="s">
        <v>182</v>
      </c>
      <c r="D30" s="261"/>
      <c r="E30" s="261"/>
      <c r="F30" s="261"/>
      <c r="G30" s="261"/>
      <c r="H30" s="162"/>
      <c r="I30" s="162"/>
      <c r="J30" s="162"/>
      <c r="K30" s="162"/>
      <c r="L30" s="162"/>
      <c r="M30" s="162"/>
      <c r="N30" s="161"/>
      <c r="O30" s="161"/>
      <c r="P30" s="161"/>
      <c r="Q30" s="161"/>
      <c r="R30" s="162"/>
      <c r="S30" s="162"/>
      <c r="T30" s="162"/>
      <c r="U30" s="162"/>
      <c r="V30" s="162"/>
      <c r="W30" s="162"/>
      <c r="X30" s="162"/>
      <c r="Y30" s="162"/>
      <c r="Z30" s="151"/>
      <c r="AA30" s="151"/>
      <c r="AB30" s="151"/>
      <c r="AC30" s="151"/>
      <c r="AD30" s="151"/>
      <c r="AE30" s="151"/>
      <c r="AF30" s="151"/>
      <c r="AG30" s="151" t="s">
        <v>183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9">
        <v>16</v>
      </c>
      <c r="B31" s="180" t="s">
        <v>184</v>
      </c>
      <c r="C31" s="189" t="s">
        <v>185</v>
      </c>
      <c r="D31" s="181" t="s">
        <v>132</v>
      </c>
      <c r="E31" s="182">
        <v>64</v>
      </c>
      <c r="F31" s="183"/>
      <c r="G31" s="184">
        <f>ROUND(E31*F31,2)</f>
        <v>0</v>
      </c>
      <c r="H31" s="183"/>
      <c r="I31" s="184">
        <f>ROUND(E31*H31,2)</f>
        <v>0</v>
      </c>
      <c r="J31" s="183"/>
      <c r="K31" s="184">
        <f>ROUND(E31*J31,2)</f>
        <v>0</v>
      </c>
      <c r="L31" s="184">
        <v>21</v>
      </c>
      <c r="M31" s="184">
        <f>G31*(1+L31/100)</f>
        <v>0</v>
      </c>
      <c r="N31" s="182">
        <v>2.2000000000000001E-4</v>
      </c>
      <c r="O31" s="182">
        <f>ROUND(E31*N31,2)</f>
        <v>0.01</v>
      </c>
      <c r="P31" s="182">
        <v>0</v>
      </c>
      <c r="Q31" s="182">
        <f>ROUND(E31*P31,2)</f>
        <v>0</v>
      </c>
      <c r="R31" s="184" t="s">
        <v>186</v>
      </c>
      <c r="S31" s="184" t="s">
        <v>134</v>
      </c>
      <c r="T31" s="185" t="s">
        <v>134</v>
      </c>
      <c r="U31" s="162">
        <v>0.13439000000000001</v>
      </c>
      <c r="V31" s="162">
        <f>ROUND(E31*U31,2)</f>
        <v>8.6</v>
      </c>
      <c r="W31" s="162"/>
      <c r="X31" s="162" t="s">
        <v>187</v>
      </c>
      <c r="Y31" s="162" t="s">
        <v>136</v>
      </c>
      <c r="Z31" s="151"/>
      <c r="AA31" s="151"/>
      <c r="AB31" s="151"/>
      <c r="AC31" s="151"/>
      <c r="AD31" s="151"/>
      <c r="AE31" s="151"/>
      <c r="AF31" s="151"/>
      <c r="AG31" s="151" t="s">
        <v>188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x14ac:dyDescent="0.2">
      <c r="A32" s="165" t="s">
        <v>128</v>
      </c>
      <c r="B32" s="166" t="s">
        <v>66</v>
      </c>
      <c r="C32" s="188" t="s">
        <v>67</v>
      </c>
      <c r="D32" s="167"/>
      <c r="E32" s="168"/>
      <c r="F32" s="169"/>
      <c r="G32" s="169">
        <f>SUMIF(AG33:AG39,"&lt;&gt;NOR",G33:G39)</f>
        <v>0</v>
      </c>
      <c r="H32" s="169"/>
      <c r="I32" s="169">
        <f>SUM(I33:I39)</f>
        <v>0</v>
      </c>
      <c r="J32" s="169"/>
      <c r="K32" s="169">
        <f>SUM(K33:K39)</f>
        <v>0</v>
      </c>
      <c r="L32" s="169"/>
      <c r="M32" s="169">
        <f>SUM(M33:M39)</f>
        <v>0</v>
      </c>
      <c r="N32" s="168"/>
      <c r="O32" s="168">
        <f>SUM(O33:O39)</f>
        <v>0</v>
      </c>
      <c r="P32" s="168"/>
      <c r="Q32" s="168">
        <f>SUM(Q33:Q39)</f>
        <v>0</v>
      </c>
      <c r="R32" s="169"/>
      <c r="S32" s="169"/>
      <c r="T32" s="170"/>
      <c r="U32" s="164"/>
      <c r="V32" s="164">
        <f>SUM(V33:V39)</f>
        <v>28.259999999999998</v>
      </c>
      <c r="W32" s="164"/>
      <c r="X32" s="164"/>
      <c r="Y32" s="164"/>
      <c r="AG32" t="s">
        <v>129</v>
      </c>
    </row>
    <row r="33" spans="1:60" outlineLevel="1" x14ac:dyDescent="0.2">
      <c r="A33" s="179">
        <v>17</v>
      </c>
      <c r="B33" s="180" t="s">
        <v>189</v>
      </c>
      <c r="C33" s="189" t="s">
        <v>190</v>
      </c>
      <c r="D33" s="181" t="s">
        <v>191</v>
      </c>
      <c r="E33" s="182">
        <v>2</v>
      </c>
      <c r="F33" s="183"/>
      <c r="G33" s="184">
        <f t="shared" ref="G33:G39" si="0">ROUND(E33*F33,2)</f>
        <v>0</v>
      </c>
      <c r="H33" s="183"/>
      <c r="I33" s="184">
        <f t="shared" ref="I33:I39" si="1">ROUND(E33*H33,2)</f>
        <v>0</v>
      </c>
      <c r="J33" s="183"/>
      <c r="K33" s="184">
        <f t="shared" ref="K33:K39" si="2">ROUND(E33*J33,2)</f>
        <v>0</v>
      </c>
      <c r="L33" s="184">
        <v>21</v>
      </c>
      <c r="M33" s="184">
        <f t="shared" ref="M33:M39" si="3">G33*(1+L33/100)</f>
        <v>0</v>
      </c>
      <c r="N33" s="182">
        <v>0</v>
      </c>
      <c r="O33" s="182">
        <f t="shared" ref="O33:O39" si="4">ROUND(E33*N33,2)</f>
        <v>0</v>
      </c>
      <c r="P33" s="182">
        <v>0</v>
      </c>
      <c r="Q33" s="182">
        <f t="shared" ref="Q33:Q39" si="5">ROUND(E33*P33,2)</f>
        <v>0</v>
      </c>
      <c r="R33" s="184"/>
      <c r="S33" s="184" t="s">
        <v>160</v>
      </c>
      <c r="T33" s="185" t="s">
        <v>161</v>
      </c>
      <c r="U33" s="162">
        <v>0</v>
      </c>
      <c r="V33" s="162">
        <f t="shared" ref="V33:V39" si="6">ROUND(E33*U33,2)</f>
        <v>0</v>
      </c>
      <c r="W33" s="162"/>
      <c r="X33" s="162" t="s">
        <v>135</v>
      </c>
      <c r="Y33" s="162" t="s">
        <v>136</v>
      </c>
      <c r="Z33" s="151"/>
      <c r="AA33" s="151"/>
      <c r="AB33" s="151"/>
      <c r="AC33" s="151"/>
      <c r="AD33" s="151"/>
      <c r="AE33" s="151"/>
      <c r="AF33" s="151"/>
      <c r="AG33" s="151" t="s">
        <v>137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9">
        <v>18</v>
      </c>
      <c r="B34" s="180" t="s">
        <v>192</v>
      </c>
      <c r="C34" s="189" t="s">
        <v>193</v>
      </c>
      <c r="D34" s="181" t="s">
        <v>191</v>
      </c>
      <c r="E34" s="182">
        <v>1</v>
      </c>
      <c r="F34" s="183"/>
      <c r="G34" s="184">
        <f t="shared" si="0"/>
        <v>0</v>
      </c>
      <c r="H34" s="183"/>
      <c r="I34" s="184">
        <f t="shared" si="1"/>
        <v>0</v>
      </c>
      <c r="J34" s="183"/>
      <c r="K34" s="184">
        <f t="shared" si="2"/>
        <v>0</v>
      </c>
      <c r="L34" s="184">
        <v>21</v>
      </c>
      <c r="M34" s="184">
        <f t="shared" si="3"/>
        <v>0</v>
      </c>
      <c r="N34" s="182">
        <v>0</v>
      </c>
      <c r="O34" s="182">
        <f t="shared" si="4"/>
        <v>0</v>
      </c>
      <c r="P34" s="182">
        <v>0</v>
      </c>
      <c r="Q34" s="182">
        <f t="shared" si="5"/>
        <v>0</v>
      </c>
      <c r="R34" s="184"/>
      <c r="S34" s="184" t="s">
        <v>160</v>
      </c>
      <c r="T34" s="185" t="s">
        <v>161</v>
      </c>
      <c r="U34" s="162">
        <v>0</v>
      </c>
      <c r="V34" s="162">
        <f t="shared" si="6"/>
        <v>0</v>
      </c>
      <c r="W34" s="162"/>
      <c r="X34" s="162" t="s">
        <v>194</v>
      </c>
      <c r="Y34" s="162" t="s">
        <v>136</v>
      </c>
      <c r="Z34" s="151"/>
      <c r="AA34" s="151"/>
      <c r="AB34" s="151"/>
      <c r="AC34" s="151"/>
      <c r="AD34" s="151"/>
      <c r="AE34" s="151"/>
      <c r="AF34" s="151"/>
      <c r="AG34" s="151" t="s">
        <v>195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9">
        <v>19</v>
      </c>
      <c r="B35" s="180" t="s">
        <v>196</v>
      </c>
      <c r="C35" s="189" t="s">
        <v>197</v>
      </c>
      <c r="D35" s="181" t="s">
        <v>159</v>
      </c>
      <c r="E35" s="182">
        <v>8</v>
      </c>
      <c r="F35" s="183"/>
      <c r="G35" s="184">
        <f t="shared" si="0"/>
        <v>0</v>
      </c>
      <c r="H35" s="183"/>
      <c r="I35" s="184">
        <f t="shared" si="1"/>
        <v>0</v>
      </c>
      <c r="J35" s="183"/>
      <c r="K35" s="184">
        <f t="shared" si="2"/>
        <v>0</v>
      </c>
      <c r="L35" s="184">
        <v>21</v>
      </c>
      <c r="M35" s="184">
        <f t="shared" si="3"/>
        <v>0</v>
      </c>
      <c r="N35" s="182">
        <v>0</v>
      </c>
      <c r="O35" s="182">
        <f t="shared" si="4"/>
        <v>0</v>
      </c>
      <c r="P35" s="182">
        <v>0</v>
      </c>
      <c r="Q35" s="182">
        <f t="shared" si="5"/>
        <v>0</v>
      </c>
      <c r="R35" s="184" t="s">
        <v>198</v>
      </c>
      <c r="S35" s="184" t="s">
        <v>134</v>
      </c>
      <c r="T35" s="185" t="s">
        <v>161</v>
      </c>
      <c r="U35" s="162">
        <v>1</v>
      </c>
      <c r="V35" s="162">
        <f t="shared" si="6"/>
        <v>8</v>
      </c>
      <c r="W35" s="162"/>
      <c r="X35" s="162" t="s">
        <v>199</v>
      </c>
      <c r="Y35" s="162" t="s">
        <v>136</v>
      </c>
      <c r="Z35" s="151"/>
      <c r="AA35" s="151"/>
      <c r="AB35" s="151"/>
      <c r="AC35" s="151"/>
      <c r="AD35" s="151"/>
      <c r="AE35" s="151"/>
      <c r="AF35" s="151"/>
      <c r="AG35" s="151" t="s">
        <v>200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9">
        <v>20</v>
      </c>
      <c r="B36" s="180" t="s">
        <v>201</v>
      </c>
      <c r="C36" s="189" t="s">
        <v>202</v>
      </c>
      <c r="D36" s="181" t="s">
        <v>159</v>
      </c>
      <c r="E36" s="182">
        <v>12</v>
      </c>
      <c r="F36" s="183"/>
      <c r="G36" s="184">
        <f t="shared" si="0"/>
        <v>0</v>
      </c>
      <c r="H36" s="183"/>
      <c r="I36" s="184">
        <f t="shared" si="1"/>
        <v>0</v>
      </c>
      <c r="J36" s="183"/>
      <c r="K36" s="184">
        <f t="shared" si="2"/>
        <v>0</v>
      </c>
      <c r="L36" s="184">
        <v>21</v>
      </c>
      <c r="M36" s="184">
        <f t="shared" si="3"/>
        <v>0</v>
      </c>
      <c r="N36" s="182">
        <v>0</v>
      </c>
      <c r="O36" s="182">
        <f t="shared" si="4"/>
        <v>0</v>
      </c>
      <c r="P36" s="182">
        <v>0</v>
      </c>
      <c r="Q36" s="182">
        <f t="shared" si="5"/>
        <v>0</v>
      </c>
      <c r="R36" s="184" t="s">
        <v>198</v>
      </c>
      <c r="S36" s="184" t="s">
        <v>134</v>
      </c>
      <c r="T36" s="185" t="s">
        <v>161</v>
      </c>
      <c r="U36" s="162">
        <v>1</v>
      </c>
      <c r="V36" s="162">
        <f t="shared" si="6"/>
        <v>12</v>
      </c>
      <c r="W36" s="162"/>
      <c r="X36" s="162" t="s">
        <v>199</v>
      </c>
      <c r="Y36" s="162" t="s">
        <v>136</v>
      </c>
      <c r="Z36" s="151"/>
      <c r="AA36" s="151"/>
      <c r="AB36" s="151"/>
      <c r="AC36" s="151"/>
      <c r="AD36" s="151"/>
      <c r="AE36" s="151"/>
      <c r="AF36" s="151"/>
      <c r="AG36" s="151" t="s">
        <v>200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9">
        <v>21</v>
      </c>
      <c r="B37" s="180" t="s">
        <v>203</v>
      </c>
      <c r="C37" s="189" t="s">
        <v>204</v>
      </c>
      <c r="D37" s="181" t="s">
        <v>159</v>
      </c>
      <c r="E37" s="182">
        <v>2</v>
      </c>
      <c r="F37" s="183"/>
      <c r="G37" s="184">
        <f t="shared" si="0"/>
        <v>0</v>
      </c>
      <c r="H37" s="183"/>
      <c r="I37" s="184">
        <f t="shared" si="1"/>
        <v>0</v>
      </c>
      <c r="J37" s="183"/>
      <c r="K37" s="184">
        <f t="shared" si="2"/>
        <v>0</v>
      </c>
      <c r="L37" s="184">
        <v>21</v>
      </c>
      <c r="M37" s="184">
        <f t="shared" si="3"/>
        <v>0</v>
      </c>
      <c r="N37" s="182">
        <v>0</v>
      </c>
      <c r="O37" s="182">
        <f t="shared" si="4"/>
        <v>0</v>
      </c>
      <c r="P37" s="182">
        <v>0</v>
      </c>
      <c r="Q37" s="182">
        <f t="shared" si="5"/>
        <v>0</v>
      </c>
      <c r="R37" s="184" t="s">
        <v>198</v>
      </c>
      <c r="S37" s="184" t="s">
        <v>134</v>
      </c>
      <c r="T37" s="185" t="s">
        <v>161</v>
      </c>
      <c r="U37" s="162">
        <v>1</v>
      </c>
      <c r="V37" s="162">
        <f t="shared" si="6"/>
        <v>2</v>
      </c>
      <c r="W37" s="162"/>
      <c r="X37" s="162" t="s">
        <v>199</v>
      </c>
      <c r="Y37" s="162" t="s">
        <v>136</v>
      </c>
      <c r="Z37" s="151"/>
      <c r="AA37" s="151"/>
      <c r="AB37" s="151"/>
      <c r="AC37" s="151"/>
      <c r="AD37" s="151"/>
      <c r="AE37" s="151"/>
      <c r="AF37" s="151"/>
      <c r="AG37" s="151" t="s">
        <v>200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9">
        <v>22</v>
      </c>
      <c r="B38" s="180" t="s">
        <v>205</v>
      </c>
      <c r="C38" s="189" t="s">
        <v>206</v>
      </c>
      <c r="D38" s="181" t="s">
        <v>159</v>
      </c>
      <c r="E38" s="182">
        <v>6</v>
      </c>
      <c r="F38" s="183"/>
      <c r="G38" s="184">
        <f t="shared" si="0"/>
        <v>0</v>
      </c>
      <c r="H38" s="183"/>
      <c r="I38" s="184">
        <f t="shared" si="1"/>
        <v>0</v>
      </c>
      <c r="J38" s="183"/>
      <c r="K38" s="184">
        <f t="shared" si="2"/>
        <v>0</v>
      </c>
      <c r="L38" s="184">
        <v>21</v>
      </c>
      <c r="M38" s="184">
        <f t="shared" si="3"/>
        <v>0</v>
      </c>
      <c r="N38" s="182">
        <v>0</v>
      </c>
      <c r="O38" s="182">
        <f t="shared" si="4"/>
        <v>0</v>
      </c>
      <c r="P38" s="182">
        <v>0</v>
      </c>
      <c r="Q38" s="182">
        <f t="shared" si="5"/>
        <v>0</v>
      </c>
      <c r="R38" s="184" t="s">
        <v>198</v>
      </c>
      <c r="S38" s="184" t="s">
        <v>134</v>
      </c>
      <c r="T38" s="185" t="s">
        <v>161</v>
      </c>
      <c r="U38" s="162">
        <v>1.04325</v>
      </c>
      <c r="V38" s="162">
        <f t="shared" si="6"/>
        <v>6.26</v>
      </c>
      <c r="W38" s="162"/>
      <c r="X38" s="162" t="s">
        <v>199</v>
      </c>
      <c r="Y38" s="162" t="s">
        <v>136</v>
      </c>
      <c r="Z38" s="151"/>
      <c r="AA38" s="151"/>
      <c r="AB38" s="151"/>
      <c r="AC38" s="151"/>
      <c r="AD38" s="151"/>
      <c r="AE38" s="151"/>
      <c r="AF38" s="151"/>
      <c r="AG38" s="151" t="s">
        <v>200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79">
        <v>23</v>
      </c>
      <c r="B39" s="180" t="s">
        <v>189</v>
      </c>
      <c r="C39" s="189" t="s">
        <v>207</v>
      </c>
      <c r="D39" s="181" t="s">
        <v>208</v>
      </c>
      <c r="E39" s="182">
        <v>2</v>
      </c>
      <c r="F39" s="183"/>
      <c r="G39" s="184">
        <f t="shared" si="0"/>
        <v>0</v>
      </c>
      <c r="H39" s="183"/>
      <c r="I39" s="184">
        <f t="shared" si="1"/>
        <v>0</v>
      </c>
      <c r="J39" s="183"/>
      <c r="K39" s="184">
        <f t="shared" si="2"/>
        <v>0</v>
      </c>
      <c r="L39" s="184">
        <v>21</v>
      </c>
      <c r="M39" s="184">
        <f t="shared" si="3"/>
        <v>0</v>
      </c>
      <c r="N39" s="182">
        <v>0</v>
      </c>
      <c r="O39" s="182">
        <f t="shared" si="4"/>
        <v>0</v>
      </c>
      <c r="P39" s="182">
        <v>0</v>
      </c>
      <c r="Q39" s="182">
        <f t="shared" si="5"/>
        <v>0</v>
      </c>
      <c r="R39" s="184"/>
      <c r="S39" s="184" t="s">
        <v>160</v>
      </c>
      <c r="T39" s="185" t="s">
        <v>161</v>
      </c>
      <c r="U39" s="162">
        <v>0</v>
      </c>
      <c r="V39" s="162">
        <f t="shared" si="6"/>
        <v>0</v>
      </c>
      <c r="W39" s="162"/>
      <c r="X39" s="162" t="s">
        <v>194</v>
      </c>
      <c r="Y39" s="162" t="s">
        <v>136</v>
      </c>
      <c r="Z39" s="151"/>
      <c r="AA39" s="151"/>
      <c r="AB39" s="151"/>
      <c r="AC39" s="151"/>
      <c r="AD39" s="151"/>
      <c r="AE39" s="151"/>
      <c r="AF39" s="151"/>
      <c r="AG39" s="151" t="s">
        <v>209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5" t="s">
        <v>128</v>
      </c>
      <c r="B40" s="166" t="s">
        <v>68</v>
      </c>
      <c r="C40" s="188" t="s">
        <v>69</v>
      </c>
      <c r="D40" s="167"/>
      <c r="E40" s="168"/>
      <c r="F40" s="169"/>
      <c r="G40" s="169">
        <f>SUMIF(AG41:AG47,"&lt;&gt;NOR",G41:G47)</f>
        <v>0</v>
      </c>
      <c r="H40" s="169"/>
      <c r="I40" s="169">
        <f>SUM(I41:I47)</f>
        <v>0</v>
      </c>
      <c r="J40" s="169"/>
      <c r="K40" s="169">
        <f>SUM(K41:K47)</f>
        <v>0</v>
      </c>
      <c r="L40" s="169"/>
      <c r="M40" s="169">
        <f>SUM(M41:M47)</f>
        <v>0</v>
      </c>
      <c r="N40" s="168"/>
      <c r="O40" s="168">
        <f>SUM(O41:O47)</f>
        <v>0.02</v>
      </c>
      <c r="P40" s="168"/>
      <c r="Q40" s="168">
        <f>SUM(Q41:Q47)</f>
        <v>0</v>
      </c>
      <c r="R40" s="169"/>
      <c r="S40" s="169"/>
      <c r="T40" s="170"/>
      <c r="U40" s="164"/>
      <c r="V40" s="164">
        <f>SUM(V41:V47)</f>
        <v>5.51</v>
      </c>
      <c r="W40" s="164"/>
      <c r="X40" s="164"/>
      <c r="Y40" s="164"/>
      <c r="AG40" t="s">
        <v>129</v>
      </c>
    </row>
    <row r="41" spans="1:60" ht="22.5" outlineLevel="1" x14ac:dyDescent="0.2">
      <c r="A41" s="179">
        <v>24</v>
      </c>
      <c r="B41" s="180" t="s">
        <v>210</v>
      </c>
      <c r="C41" s="189" t="s">
        <v>211</v>
      </c>
      <c r="D41" s="181" t="s">
        <v>140</v>
      </c>
      <c r="E41" s="182">
        <v>18</v>
      </c>
      <c r="F41" s="183"/>
      <c r="G41" s="184">
        <f t="shared" ref="G41:G46" si="7">ROUND(E41*F41,2)</f>
        <v>0</v>
      </c>
      <c r="H41" s="183"/>
      <c r="I41" s="184">
        <f t="shared" ref="I41:I46" si="8">ROUND(E41*H41,2)</f>
        <v>0</v>
      </c>
      <c r="J41" s="183"/>
      <c r="K41" s="184">
        <f t="shared" ref="K41:K46" si="9">ROUND(E41*J41,2)</f>
        <v>0</v>
      </c>
      <c r="L41" s="184">
        <v>21</v>
      </c>
      <c r="M41" s="184">
        <f t="shared" ref="M41:M46" si="10">G41*(1+L41/100)</f>
        <v>0</v>
      </c>
      <c r="N41" s="182">
        <v>0</v>
      </c>
      <c r="O41" s="182">
        <f t="shared" ref="O41:O46" si="11">ROUND(E41*N41,2)</f>
        <v>0</v>
      </c>
      <c r="P41" s="182">
        <v>0</v>
      </c>
      <c r="Q41" s="182">
        <f t="shared" ref="Q41:Q46" si="12">ROUND(E41*P41,2)</f>
        <v>0</v>
      </c>
      <c r="R41" s="184" t="s">
        <v>141</v>
      </c>
      <c r="S41" s="184" t="s">
        <v>134</v>
      </c>
      <c r="T41" s="185" t="s">
        <v>134</v>
      </c>
      <c r="U41" s="162">
        <v>0.13900000000000001</v>
      </c>
      <c r="V41" s="162">
        <f t="shared" ref="V41:V46" si="13">ROUND(E41*U41,2)</f>
        <v>2.5</v>
      </c>
      <c r="W41" s="162"/>
      <c r="X41" s="162" t="s">
        <v>135</v>
      </c>
      <c r="Y41" s="162" t="s">
        <v>136</v>
      </c>
      <c r="Z41" s="151"/>
      <c r="AA41" s="151"/>
      <c r="AB41" s="151"/>
      <c r="AC41" s="151"/>
      <c r="AD41" s="151"/>
      <c r="AE41" s="151"/>
      <c r="AF41" s="151"/>
      <c r="AG41" s="151" t="s">
        <v>137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2.5" outlineLevel="1" x14ac:dyDescent="0.2">
      <c r="A42" s="179">
        <v>25</v>
      </c>
      <c r="B42" s="180" t="s">
        <v>212</v>
      </c>
      <c r="C42" s="189" t="s">
        <v>213</v>
      </c>
      <c r="D42" s="181" t="s">
        <v>140</v>
      </c>
      <c r="E42" s="182">
        <v>16</v>
      </c>
      <c r="F42" s="183"/>
      <c r="G42" s="184">
        <f t="shared" si="7"/>
        <v>0</v>
      </c>
      <c r="H42" s="183"/>
      <c r="I42" s="184">
        <f t="shared" si="8"/>
        <v>0</v>
      </c>
      <c r="J42" s="183"/>
      <c r="K42" s="184">
        <f t="shared" si="9"/>
        <v>0</v>
      </c>
      <c r="L42" s="184">
        <v>21</v>
      </c>
      <c r="M42" s="184">
        <f t="shared" si="10"/>
        <v>0</v>
      </c>
      <c r="N42" s="182">
        <v>0</v>
      </c>
      <c r="O42" s="182">
        <f t="shared" si="11"/>
        <v>0</v>
      </c>
      <c r="P42" s="182">
        <v>0</v>
      </c>
      <c r="Q42" s="182">
        <f t="shared" si="12"/>
        <v>0</v>
      </c>
      <c r="R42" s="184" t="s">
        <v>141</v>
      </c>
      <c r="S42" s="184" t="s">
        <v>134</v>
      </c>
      <c r="T42" s="185" t="s">
        <v>134</v>
      </c>
      <c r="U42" s="162">
        <v>0.188</v>
      </c>
      <c r="V42" s="162">
        <f t="shared" si="13"/>
        <v>3.01</v>
      </c>
      <c r="W42" s="162"/>
      <c r="X42" s="162" t="s">
        <v>135</v>
      </c>
      <c r="Y42" s="162" t="s">
        <v>136</v>
      </c>
      <c r="Z42" s="151"/>
      <c r="AA42" s="151"/>
      <c r="AB42" s="151"/>
      <c r="AC42" s="151"/>
      <c r="AD42" s="151"/>
      <c r="AE42" s="151"/>
      <c r="AF42" s="151"/>
      <c r="AG42" s="151" t="s">
        <v>137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33.75" outlineLevel="1" x14ac:dyDescent="0.2">
      <c r="A43" s="179">
        <v>26</v>
      </c>
      <c r="B43" s="180" t="s">
        <v>214</v>
      </c>
      <c r="C43" s="189" t="s">
        <v>215</v>
      </c>
      <c r="D43" s="181" t="s">
        <v>140</v>
      </c>
      <c r="E43" s="182">
        <v>2</v>
      </c>
      <c r="F43" s="183"/>
      <c r="G43" s="184">
        <f t="shared" si="7"/>
        <v>0</v>
      </c>
      <c r="H43" s="183"/>
      <c r="I43" s="184">
        <f t="shared" si="8"/>
        <v>0</v>
      </c>
      <c r="J43" s="183"/>
      <c r="K43" s="184">
        <f t="shared" si="9"/>
        <v>0</v>
      </c>
      <c r="L43" s="184">
        <v>21</v>
      </c>
      <c r="M43" s="184">
        <f t="shared" si="10"/>
        <v>0</v>
      </c>
      <c r="N43" s="182">
        <v>3.1E-4</v>
      </c>
      <c r="O43" s="182">
        <f t="shared" si="11"/>
        <v>0</v>
      </c>
      <c r="P43" s="182">
        <v>0</v>
      </c>
      <c r="Q43" s="182">
        <f t="shared" si="12"/>
        <v>0</v>
      </c>
      <c r="R43" s="184" t="s">
        <v>216</v>
      </c>
      <c r="S43" s="184" t="s">
        <v>134</v>
      </c>
      <c r="T43" s="185" t="s">
        <v>134</v>
      </c>
      <c r="U43" s="162">
        <v>0</v>
      </c>
      <c r="V43" s="162">
        <f t="shared" si="13"/>
        <v>0</v>
      </c>
      <c r="W43" s="162"/>
      <c r="X43" s="162" t="s">
        <v>217</v>
      </c>
      <c r="Y43" s="162" t="s">
        <v>136</v>
      </c>
      <c r="Z43" s="151"/>
      <c r="AA43" s="151"/>
      <c r="AB43" s="151"/>
      <c r="AC43" s="151"/>
      <c r="AD43" s="151"/>
      <c r="AE43" s="151"/>
      <c r="AF43" s="151"/>
      <c r="AG43" s="151" t="s">
        <v>218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33.75" outlineLevel="1" x14ac:dyDescent="0.2">
      <c r="A44" s="179">
        <v>27</v>
      </c>
      <c r="B44" s="180" t="s">
        <v>219</v>
      </c>
      <c r="C44" s="189" t="s">
        <v>220</v>
      </c>
      <c r="D44" s="181" t="s">
        <v>140</v>
      </c>
      <c r="E44" s="182">
        <v>16</v>
      </c>
      <c r="F44" s="183"/>
      <c r="G44" s="184">
        <f t="shared" si="7"/>
        <v>0</v>
      </c>
      <c r="H44" s="183"/>
      <c r="I44" s="184">
        <f t="shared" si="8"/>
        <v>0</v>
      </c>
      <c r="J44" s="183"/>
      <c r="K44" s="184">
        <f t="shared" si="9"/>
        <v>0</v>
      </c>
      <c r="L44" s="184">
        <v>21</v>
      </c>
      <c r="M44" s="184">
        <f t="shared" si="10"/>
        <v>0</v>
      </c>
      <c r="N44" s="182">
        <v>6.7000000000000002E-4</v>
      </c>
      <c r="O44" s="182">
        <f t="shared" si="11"/>
        <v>0.01</v>
      </c>
      <c r="P44" s="182">
        <v>0</v>
      </c>
      <c r="Q44" s="182">
        <f t="shared" si="12"/>
        <v>0</v>
      </c>
      <c r="R44" s="184" t="s">
        <v>216</v>
      </c>
      <c r="S44" s="184" t="s">
        <v>134</v>
      </c>
      <c r="T44" s="185" t="s">
        <v>134</v>
      </c>
      <c r="U44" s="162">
        <v>0</v>
      </c>
      <c r="V44" s="162">
        <f t="shared" si="13"/>
        <v>0</v>
      </c>
      <c r="W44" s="162"/>
      <c r="X44" s="162" t="s">
        <v>217</v>
      </c>
      <c r="Y44" s="162" t="s">
        <v>136</v>
      </c>
      <c r="Z44" s="151"/>
      <c r="AA44" s="151"/>
      <c r="AB44" s="151"/>
      <c r="AC44" s="151"/>
      <c r="AD44" s="151"/>
      <c r="AE44" s="151"/>
      <c r="AF44" s="151"/>
      <c r="AG44" s="151" t="s">
        <v>218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33.75" outlineLevel="1" x14ac:dyDescent="0.2">
      <c r="A45" s="172">
        <v>28</v>
      </c>
      <c r="B45" s="173" t="s">
        <v>221</v>
      </c>
      <c r="C45" s="190" t="s">
        <v>222</v>
      </c>
      <c r="D45" s="174" t="s">
        <v>140</v>
      </c>
      <c r="E45" s="175">
        <v>12</v>
      </c>
      <c r="F45" s="176"/>
      <c r="G45" s="177">
        <f t="shared" si="7"/>
        <v>0</v>
      </c>
      <c r="H45" s="176"/>
      <c r="I45" s="177">
        <f t="shared" si="8"/>
        <v>0</v>
      </c>
      <c r="J45" s="176"/>
      <c r="K45" s="177">
        <f t="shared" si="9"/>
        <v>0</v>
      </c>
      <c r="L45" s="177">
        <v>21</v>
      </c>
      <c r="M45" s="177">
        <f t="shared" si="10"/>
        <v>0</v>
      </c>
      <c r="N45" s="175">
        <v>8.4999999999999995E-4</v>
      </c>
      <c r="O45" s="175">
        <f t="shared" si="11"/>
        <v>0.01</v>
      </c>
      <c r="P45" s="175">
        <v>0</v>
      </c>
      <c r="Q45" s="175">
        <f t="shared" si="12"/>
        <v>0</v>
      </c>
      <c r="R45" s="177" t="s">
        <v>216</v>
      </c>
      <c r="S45" s="177" t="s">
        <v>134</v>
      </c>
      <c r="T45" s="178" t="s">
        <v>134</v>
      </c>
      <c r="U45" s="162">
        <v>0</v>
      </c>
      <c r="V45" s="162">
        <f t="shared" si="13"/>
        <v>0</v>
      </c>
      <c r="W45" s="162"/>
      <c r="X45" s="162" t="s">
        <v>217</v>
      </c>
      <c r="Y45" s="162" t="s">
        <v>136</v>
      </c>
      <c r="Z45" s="151"/>
      <c r="AA45" s="151"/>
      <c r="AB45" s="151"/>
      <c r="AC45" s="151"/>
      <c r="AD45" s="151"/>
      <c r="AE45" s="151"/>
      <c r="AF45" s="151"/>
      <c r="AG45" s="151" t="s">
        <v>218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>
        <v>29</v>
      </c>
      <c r="B46" s="159" t="s">
        <v>223</v>
      </c>
      <c r="C46" s="191" t="s">
        <v>224</v>
      </c>
      <c r="D46" s="160" t="s">
        <v>0</v>
      </c>
      <c r="E46" s="186"/>
      <c r="F46" s="163"/>
      <c r="G46" s="162">
        <f t="shared" si="7"/>
        <v>0</v>
      </c>
      <c r="H46" s="163"/>
      <c r="I46" s="162">
        <f t="shared" si="8"/>
        <v>0</v>
      </c>
      <c r="J46" s="163"/>
      <c r="K46" s="162">
        <f t="shared" si="9"/>
        <v>0</v>
      </c>
      <c r="L46" s="162">
        <v>21</v>
      </c>
      <c r="M46" s="162">
        <f t="shared" si="10"/>
        <v>0</v>
      </c>
      <c r="N46" s="161">
        <v>0</v>
      </c>
      <c r="O46" s="161">
        <f t="shared" si="11"/>
        <v>0</v>
      </c>
      <c r="P46" s="161">
        <v>0</v>
      </c>
      <c r="Q46" s="161">
        <f t="shared" si="12"/>
        <v>0</v>
      </c>
      <c r="R46" s="162" t="s">
        <v>133</v>
      </c>
      <c r="S46" s="162" t="s">
        <v>134</v>
      </c>
      <c r="T46" s="162" t="s">
        <v>134</v>
      </c>
      <c r="U46" s="162">
        <v>0</v>
      </c>
      <c r="V46" s="162">
        <f t="shared" si="13"/>
        <v>0</v>
      </c>
      <c r="W46" s="162"/>
      <c r="X46" s="162" t="s">
        <v>225</v>
      </c>
      <c r="Y46" s="162" t="s">
        <v>136</v>
      </c>
      <c r="Z46" s="151"/>
      <c r="AA46" s="151"/>
      <c r="AB46" s="151"/>
      <c r="AC46" s="151"/>
      <c r="AD46" s="151"/>
      <c r="AE46" s="151"/>
      <c r="AF46" s="151"/>
      <c r="AG46" s="151" t="s">
        <v>226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2" x14ac:dyDescent="0.2">
      <c r="A47" s="158"/>
      <c r="B47" s="159"/>
      <c r="C47" s="262" t="s">
        <v>227</v>
      </c>
      <c r="D47" s="263"/>
      <c r="E47" s="263"/>
      <c r="F47" s="263"/>
      <c r="G47" s="263"/>
      <c r="H47" s="162"/>
      <c r="I47" s="162"/>
      <c r="J47" s="162"/>
      <c r="K47" s="162"/>
      <c r="L47" s="162"/>
      <c r="M47" s="162"/>
      <c r="N47" s="161"/>
      <c r="O47" s="161"/>
      <c r="P47" s="161"/>
      <c r="Q47" s="161"/>
      <c r="R47" s="162"/>
      <c r="S47" s="162"/>
      <c r="T47" s="162"/>
      <c r="U47" s="162"/>
      <c r="V47" s="162"/>
      <c r="W47" s="162"/>
      <c r="X47" s="162"/>
      <c r="Y47" s="162"/>
      <c r="Z47" s="151"/>
      <c r="AA47" s="151"/>
      <c r="AB47" s="151"/>
      <c r="AC47" s="151"/>
      <c r="AD47" s="151"/>
      <c r="AE47" s="151"/>
      <c r="AF47" s="151"/>
      <c r="AG47" s="151" t="s">
        <v>152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x14ac:dyDescent="0.2">
      <c r="A48" s="165" t="s">
        <v>128</v>
      </c>
      <c r="B48" s="166" t="s">
        <v>70</v>
      </c>
      <c r="C48" s="188" t="s">
        <v>71</v>
      </c>
      <c r="D48" s="167"/>
      <c r="E48" s="168"/>
      <c r="F48" s="169"/>
      <c r="G48" s="169">
        <f>SUMIF(AG49:AG62,"&lt;&gt;NOR",G49:G62)</f>
        <v>0</v>
      </c>
      <c r="H48" s="169"/>
      <c r="I48" s="169">
        <f>SUM(I49:I62)</f>
        <v>0</v>
      </c>
      <c r="J48" s="169"/>
      <c r="K48" s="169">
        <f>SUM(K49:K62)</f>
        <v>0</v>
      </c>
      <c r="L48" s="169"/>
      <c r="M48" s="169">
        <f>SUM(M49:M62)</f>
        <v>0</v>
      </c>
      <c r="N48" s="168"/>
      <c r="O48" s="168">
        <f>SUM(O49:O62)</f>
        <v>0</v>
      </c>
      <c r="P48" s="168"/>
      <c r="Q48" s="168">
        <f>SUM(Q49:Q62)</f>
        <v>0</v>
      </c>
      <c r="R48" s="169"/>
      <c r="S48" s="169"/>
      <c r="T48" s="170"/>
      <c r="U48" s="164"/>
      <c r="V48" s="164">
        <f>SUM(V49:V62)</f>
        <v>4.2</v>
      </c>
      <c r="W48" s="164"/>
      <c r="X48" s="164"/>
      <c r="Y48" s="164"/>
      <c r="AG48" t="s">
        <v>129</v>
      </c>
    </row>
    <row r="49" spans="1:60" ht="22.5" outlineLevel="1" x14ac:dyDescent="0.2">
      <c r="A49" s="172">
        <v>30</v>
      </c>
      <c r="B49" s="173" t="s">
        <v>228</v>
      </c>
      <c r="C49" s="190" t="s">
        <v>229</v>
      </c>
      <c r="D49" s="174" t="s">
        <v>140</v>
      </c>
      <c r="E49" s="175">
        <v>9</v>
      </c>
      <c r="F49" s="176"/>
      <c r="G49" s="177">
        <f>ROUND(E49*F49,2)</f>
        <v>0</v>
      </c>
      <c r="H49" s="176"/>
      <c r="I49" s="177">
        <f>ROUND(E49*H49,2)</f>
        <v>0</v>
      </c>
      <c r="J49" s="176"/>
      <c r="K49" s="177">
        <f>ROUND(E49*J49,2)</f>
        <v>0</v>
      </c>
      <c r="L49" s="177">
        <v>21</v>
      </c>
      <c r="M49" s="177">
        <f>G49*(1+L49/100)</f>
        <v>0</v>
      </c>
      <c r="N49" s="175">
        <v>0</v>
      </c>
      <c r="O49" s="175">
        <f>ROUND(E49*N49,2)</f>
        <v>0</v>
      </c>
      <c r="P49" s="175">
        <v>0</v>
      </c>
      <c r="Q49" s="175">
        <f>ROUND(E49*P49,2)</f>
        <v>0</v>
      </c>
      <c r="R49" s="177" t="s">
        <v>230</v>
      </c>
      <c r="S49" s="177" t="s">
        <v>134</v>
      </c>
      <c r="T49" s="178" t="s">
        <v>134</v>
      </c>
      <c r="U49" s="162">
        <v>4.8000000000000001E-2</v>
      </c>
      <c r="V49" s="162">
        <f>ROUND(E49*U49,2)</f>
        <v>0.43</v>
      </c>
      <c r="W49" s="162"/>
      <c r="X49" s="162" t="s">
        <v>135</v>
      </c>
      <c r="Y49" s="162" t="s">
        <v>136</v>
      </c>
      <c r="Z49" s="151"/>
      <c r="AA49" s="151"/>
      <c r="AB49" s="151"/>
      <c r="AC49" s="151"/>
      <c r="AD49" s="151"/>
      <c r="AE49" s="151"/>
      <c r="AF49" s="151"/>
      <c r="AG49" s="151" t="s">
        <v>137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2" x14ac:dyDescent="0.2">
      <c r="A50" s="158"/>
      <c r="B50" s="159"/>
      <c r="C50" s="251" t="s">
        <v>231</v>
      </c>
      <c r="D50" s="252"/>
      <c r="E50" s="252"/>
      <c r="F50" s="252"/>
      <c r="G50" s="252"/>
      <c r="H50" s="162"/>
      <c r="I50" s="162"/>
      <c r="J50" s="162"/>
      <c r="K50" s="162"/>
      <c r="L50" s="162"/>
      <c r="M50" s="162"/>
      <c r="N50" s="161"/>
      <c r="O50" s="161"/>
      <c r="P50" s="161"/>
      <c r="Q50" s="161"/>
      <c r="R50" s="162"/>
      <c r="S50" s="162"/>
      <c r="T50" s="162"/>
      <c r="U50" s="162"/>
      <c r="V50" s="162"/>
      <c r="W50" s="162"/>
      <c r="X50" s="162"/>
      <c r="Y50" s="162"/>
      <c r="Z50" s="151"/>
      <c r="AA50" s="151"/>
      <c r="AB50" s="151"/>
      <c r="AC50" s="151"/>
      <c r="AD50" s="151"/>
      <c r="AE50" s="151"/>
      <c r="AF50" s="151"/>
      <c r="AG50" s="151" t="s">
        <v>152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72">
        <v>31</v>
      </c>
      <c r="B51" s="173" t="s">
        <v>232</v>
      </c>
      <c r="C51" s="190" t="s">
        <v>233</v>
      </c>
      <c r="D51" s="174" t="s">
        <v>140</v>
      </c>
      <c r="E51" s="175">
        <v>3</v>
      </c>
      <c r="F51" s="176"/>
      <c r="G51" s="177">
        <f>ROUND(E51*F51,2)</f>
        <v>0</v>
      </c>
      <c r="H51" s="176"/>
      <c r="I51" s="177">
        <f>ROUND(E51*H51,2)</f>
        <v>0</v>
      </c>
      <c r="J51" s="176"/>
      <c r="K51" s="177">
        <f>ROUND(E51*J51,2)</f>
        <v>0</v>
      </c>
      <c r="L51" s="177">
        <v>21</v>
      </c>
      <c r="M51" s="177">
        <f>G51*(1+L51/100)</f>
        <v>0</v>
      </c>
      <c r="N51" s="175">
        <v>3.4000000000000002E-4</v>
      </c>
      <c r="O51" s="175">
        <f>ROUND(E51*N51,2)</f>
        <v>0</v>
      </c>
      <c r="P51" s="175">
        <v>0</v>
      </c>
      <c r="Q51" s="175">
        <f>ROUND(E51*P51,2)</f>
        <v>0</v>
      </c>
      <c r="R51" s="177" t="s">
        <v>141</v>
      </c>
      <c r="S51" s="177" t="s">
        <v>134</v>
      </c>
      <c r="T51" s="178" t="s">
        <v>134</v>
      </c>
      <c r="U51" s="162">
        <v>0.32</v>
      </c>
      <c r="V51" s="162">
        <f>ROUND(E51*U51,2)</f>
        <v>0.96</v>
      </c>
      <c r="W51" s="162"/>
      <c r="X51" s="162" t="s">
        <v>135</v>
      </c>
      <c r="Y51" s="162" t="s">
        <v>136</v>
      </c>
      <c r="Z51" s="151"/>
      <c r="AA51" s="151"/>
      <c r="AB51" s="151"/>
      <c r="AC51" s="151"/>
      <c r="AD51" s="151"/>
      <c r="AE51" s="151"/>
      <c r="AF51" s="151"/>
      <c r="AG51" s="151" t="s">
        <v>137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2" x14ac:dyDescent="0.2">
      <c r="A52" s="158"/>
      <c r="B52" s="159"/>
      <c r="C52" s="251" t="s">
        <v>234</v>
      </c>
      <c r="D52" s="252"/>
      <c r="E52" s="252"/>
      <c r="F52" s="252"/>
      <c r="G52" s="252"/>
      <c r="H52" s="162"/>
      <c r="I52" s="162"/>
      <c r="J52" s="162"/>
      <c r="K52" s="162"/>
      <c r="L52" s="162"/>
      <c r="M52" s="162"/>
      <c r="N52" s="161"/>
      <c r="O52" s="161"/>
      <c r="P52" s="161"/>
      <c r="Q52" s="161"/>
      <c r="R52" s="162"/>
      <c r="S52" s="162"/>
      <c r="T52" s="162"/>
      <c r="U52" s="162"/>
      <c r="V52" s="162"/>
      <c r="W52" s="162"/>
      <c r="X52" s="162"/>
      <c r="Y52" s="162"/>
      <c r="Z52" s="151"/>
      <c r="AA52" s="151"/>
      <c r="AB52" s="151"/>
      <c r="AC52" s="151"/>
      <c r="AD52" s="151"/>
      <c r="AE52" s="151"/>
      <c r="AF52" s="151"/>
      <c r="AG52" s="151" t="s">
        <v>152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2" x14ac:dyDescent="0.2">
      <c r="A53" s="158"/>
      <c r="B53" s="159"/>
      <c r="C53" s="260" t="s">
        <v>235</v>
      </c>
      <c r="D53" s="261"/>
      <c r="E53" s="261"/>
      <c r="F53" s="261"/>
      <c r="G53" s="261"/>
      <c r="H53" s="162"/>
      <c r="I53" s="162"/>
      <c r="J53" s="162"/>
      <c r="K53" s="162"/>
      <c r="L53" s="162"/>
      <c r="M53" s="162"/>
      <c r="N53" s="161"/>
      <c r="O53" s="161"/>
      <c r="P53" s="161"/>
      <c r="Q53" s="161"/>
      <c r="R53" s="162"/>
      <c r="S53" s="162"/>
      <c r="T53" s="162"/>
      <c r="U53" s="162"/>
      <c r="V53" s="162"/>
      <c r="W53" s="162"/>
      <c r="X53" s="162"/>
      <c r="Y53" s="162"/>
      <c r="Z53" s="151"/>
      <c r="AA53" s="151"/>
      <c r="AB53" s="151"/>
      <c r="AC53" s="151"/>
      <c r="AD53" s="151"/>
      <c r="AE53" s="151"/>
      <c r="AF53" s="151"/>
      <c r="AG53" s="151" t="s">
        <v>183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2">
        <v>32</v>
      </c>
      <c r="B54" s="173" t="s">
        <v>236</v>
      </c>
      <c r="C54" s="190" t="s">
        <v>237</v>
      </c>
      <c r="D54" s="174" t="s">
        <v>140</v>
      </c>
      <c r="E54" s="175">
        <v>6</v>
      </c>
      <c r="F54" s="176"/>
      <c r="G54" s="177">
        <f>ROUND(E54*F54,2)</f>
        <v>0</v>
      </c>
      <c r="H54" s="176"/>
      <c r="I54" s="177">
        <f>ROUND(E54*H54,2)</f>
        <v>0</v>
      </c>
      <c r="J54" s="176"/>
      <c r="K54" s="177">
        <f>ROUND(E54*J54,2)</f>
        <v>0</v>
      </c>
      <c r="L54" s="177">
        <v>21</v>
      </c>
      <c r="M54" s="177">
        <f>G54*(1+L54/100)</f>
        <v>0</v>
      </c>
      <c r="N54" s="175">
        <v>4.6999999999999999E-4</v>
      </c>
      <c r="O54" s="175">
        <f>ROUND(E54*N54,2)</f>
        <v>0</v>
      </c>
      <c r="P54" s="175">
        <v>0</v>
      </c>
      <c r="Q54" s="175">
        <f>ROUND(E54*P54,2)</f>
        <v>0</v>
      </c>
      <c r="R54" s="177" t="s">
        <v>141</v>
      </c>
      <c r="S54" s="177" t="s">
        <v>134</v>
      </c>
      <c r="T54" s="178" t="s">
        <v>134</v>
      </c>
      <c r="U54" s="162">
        <v>0.35899999999999999</v>
      </c>
      <c r="V54" s="162">
        <f>ROUND(E54*U54,2)</f>
        <v>2.15</v>
      </c>
      <c r="W54" s="162"/>
      <c r="X54" s="162" t="s">
        <v>135</v>
      </c>
      <c r="Y54" s="162" t="s">
        <v>136</v>
      </c>
      <c r="Z54" s="151"/>
      <c r="AA54" s="151"/>
      <c r="AB54" s="151"/>
      <c r="AC54" s="151"/>
      <c r="AD54" s="151"/>
      <c r="AE54" s="151"/>
      <c r="AF54" s="151"/>
      <c r="AG54" s="151" t="s">
        <v>137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2" x14ac:dyDescent="0.2">
      <c r="A55" s="158"/>
      <c r="B55" s="159"/>
      <c r="C55" s="251" t="s">
        <v>234</v>
      </c>
      <c r="D55" s="252"/>
      <c r="E55" s="252"/>
      <c r="F55" s="252"/>
      <c r="G55" s="252"/>
      <c r="H55" s="162"/>
      <c r="I55" s="162"/>
      <c r="J55" s="162"/>
      <c r="K55" s="162"/>
      <c r="L55" s="162"/>
      <c r="M55" s="162"/>
      <c r="N55" s="161"/>
      <c r="O55" s="161"/>
      <c r="P55" s="161"/>
      <c r="Q55" s="161"/>
      <c r="R55" s="162"/>
      <c r="S55" s="162"/>
      <c r="T55" s="162"/>
      <c r="U55" s="162"/>
      <c r="V55" s="162"/>
      <c r="W55" s="162"/>
      <c r="X55" s="162"/>
      <c r="Y55" s="162"/>
      <c r="Z55" s="151"/>
      <c r="AA55" s="151"/>
      <c r="AB55" s="151"/>
      <c r="AC55" s="151"/>
      <c r="AD55" s="151"/>
      <c r="AE55" s="151"/>
      <c r="AF55" s="151"/>
      <c r="AG55" s="151" t="s">
        <v>152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2" x14ac:dyDescent="0.2">
      <c r="A56" s="158"/>
      <c r="B56" s="159"/>
      <c r="C56" s="260" t="s">
        <v>235</v>
      </c>
      <c r="D56" s="261"/>
      <c r="E56" s="261"/>
      <c r="F56" s="261"/>
      <c r="G56" s="261"/>
      <c r="H56" s="162"/>
      <c r="I56" s="162"/>
      <c r="J56" s="162"/>
      <c r="K56" s="162"/>
      <c r="L56" s="162"/>
      <c r="M56" s="162"/>
      <c r="N56" s="161"/>
      <c r="O56" s="161"/>
      <c r="P56" s="161"/>
      <c r="Q56" s="161"/>
      <c r="R56" s="162"/>
      <c r="S56" s="162"/>
      <c r="T56" s="162"/>
      <c r="U56" s="162"/>
      <c r="V56" s="162"/>
      <c r="W56" s="162"/>
      <c r="X56" s="162"/>
      <c r="Y56" s="162"/>
      <c r="Z56" s="151"/>
      <c r="AA56" s="151"/>
      <c r="AB56" s="151"/>
      <c r="AC56" s="151"/>
      <c r="AD56" s="151"/>
      <c r="AE56" s="151"/>
      <c r="AF56" s="151"/>
      <c r="AG56" s="151" t="s">
        <v>183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2">
        <v>33</v>
      </c>
      <c r="B57" s="173" t="s">
        <v>238</v>
      </c>
      <c r="C57" s="190" t="s">
        <v>239</v>
      </c>
      <c r="D57" s="174" t="s">
        <v>144</v>
      </c>
      <c r="E57" s="175">
        <v>2</v>
      </c>
      <c r="F57" s="176"/>
      <c r="G57" s="177">
        <f>ROUND(E57*F57,2)</f>
        <v>0</v>
      </c>
      <c r="H57" s="176"/>
      <c r="I57" s="177">
        <f>ROUND(E57*H57,2)</f>
        <v>0</v>
      </c>
      <c r="J57" s="176"/>
      <c r="K57" s="177">
        <f>ROUND(E57*J57,2)</f>
        <v>0</v>
      </c>
      <c r="L57" s="177">
        <v>21</v>
      </c>
      <c r="M57" s="177">
        <f>G57*(1+L57/100)</f>
        <v>0</v>
      </c>
      <c r="N57" s="175">
        <v>0</v>
      </c>
      <c r="O57" s="175">
        <f>ROUND(E57*N57,2)</f>
        <v>0</v>
      </c>
      <c r="P57" s="175">
        <v>0</v>
      </c>
      <c r="Q57" s="175">
        <f>ROUND(E57*P57,2)</f>
        <v>0</v>
      </c>
      <c r="R57" s="177" t="s">
        <v>141</v>
      </c>
      <c r="S57" s="177" t="s">
        <v>134</v>
      </c>
      <c r="T57" s="178" t="s">
        <v>134</v>
      </c>
      <c r="U57" s="162">
        <v>0.14799999999999999</v>
      </c>
      <c r="V57" s="162">
        <f>ROUND(E57*U57,2)</f>
        <v>0.3</v>
      </c>
      <c r="W57" s="162"/>
      <c r="X57" s="162" t="s">
        <v>135</v>
      </c>
      <c r="Y57" s="162" t="s">
        <v>136</v>
      </c>
      <c r="Z57" s="151"/>
      <c r="AA57" s="151"/>
      <c r="AB57" s="151"/>
      <c r="AC57" s="151"/>
      <c r="AD57" s="151"/>
      <c r="AE57" s="151"/>
      <c r="AF57" s="151"/>
      <c r="AG57" s="151" t="s">
        <v>137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2" x14ac:dyDescent="0.2">
      <c r="A58" s="158"/>
      <c r="B58" s="159"/>
      <c r="C58" s="251" t="s">
        <v>240</v>
      </c>
      <c r="D58" s="252"/>
      <c r="E58" s="252"/>
      <c r="F58" s="252"/>
      <c r="G58" s="252"/>
      <c r="H58" s="162"/>
      <c r="I58" s="162"/>
      <c r="J58" s="162"/>
      <c r="K58" s="162"/>
      <c r="L58" s="162"/>
      <c r="M58" s="162"/>
      <c r="N58" s="161"/>
      <c r="O58" s="161"/>
      <c r="P58" s="161"/>
      <c r="Q58" s="161"/>
      <c r="R58" s="162"/>
      <c r="S58" s="162"/>
      <c r="T58" s="162"/>
      <c r="U58" s="162"/>
      <c r="V58" s="162"/>
      <c r="W58" s="162"/>
      <c r="X58" s="162"/>
      <c r="Y58" s="162"/>
      <c r="Z58" s="151"/>
      <c r="AA58" s="151"/>
      <c r="AB58" s="151"/>
      <c r="AC58" s="151"/>
      <c r="AD58" s="151"/>
      <c r="AE58" s="151"/>
      <c r="AF58" s="151"/>
      <c r="AG58" s="151" t="s">
        <v>152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2">
        <v>34</v>
      </c>
      <c r="B59" s="173" t="s">
        <v>241</v>
      </c>
      <c r="C59" s="190" t="s">
        <v>242</v>
      </c>
      <c r="D59" s="174" t="s">
        <v>144</v>
      </c>
      <c r="E59" s="175">
        <v>2</v>
      </c>
      <c r="F59" s="176"/>
      <c r="G59" s="177">
        <f>ROUND(E59*F59,2)</f>
        <v>0</v>
      </c>
      <c r="H59" s="176"/>
      <c r="I59" s="177">
        <f>ROUND(E59*H59,2)</f>
        <v>0</v>
      </c>
      <c r="J59" s="176"/>
      <c r="K59" s="177">
        <f>ROUND(E59*J59,2)</f>
        <v>0</v>
      </c>
      <c r="L59" s="177">
        <v>21</v>
      </c>
      <c r="M59" s="177">
        <f>G59*(1+L59/100)</f>
        <v>0</v>
      </c>
      <c r="N59" s="175">
        <v>9.0000000000000006E-5</v>
      </c>
      <c r="O59" s="175">
        <f>ROUND(E59*N59,2)</f>
        <v>0</v>
      </c>
      <c r="P59" s="175">
        <v>0</v>
      </c>
      <c r="Q59" s="175">
        <f>ROUND(E59*P59,2)</f>
        <v>0</v>
      </c>
      <c r="R59" s="177" t="s">
        <v>141</v>
      </c>
      <c r="S59" s="177" t="s">
        <v>134</v>
      </c>
      <c r="T59" s="178" t="s">
        <v>134</v>
      </c>
      <c r="U59" s="162">
        <v>0.18</v>
      </c>
      <c r="V59" s="162">
        <f>ROUND(E59*U59,2)</f>
        <v>0.36</v>
      </c>
      <c r="W59" s="162"/>
      <c r="X59" s="162" t="s">
        <v>135</v>
      </c>
      <c r="Y59" s="162" t="s">
        <v>136</v>
      </c>
      <c r="Z59" s="151"/>
      <c r="AA59" s="151"/>
      <c r="AB59" s="151"/>
      <c r="AC59" s="151"/>
      <c r="AD59" s="151"/>
      <c r="AE59" s="151"/>
      <c r="AF59" s="151"/>
      <c r="AG59" s="151" t="s">
        <v>137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2" x14ac:dyDescent="0.2">
      <c r="A60" s="158"/>
      <c r="B60" s="159"/>
      <c r="C60" s="251" t="s">
        <v>243</v>
      </c>
      <c r="D60" s="252"/>
      <c r="E60" s="252"/>
      <c r="F60" s="252"/>
      <c r="G60" s="252"/>
      <c r="H60" s="162"/>
      <c r="I60" s="162"/>
      <c r="J60" s="162"/>
      <c r="K60" s="162"/>
      <c r="L60" s="162"/>
      <c r="M60" s="162"/>
      <c r="N60" s="161"/>
      <c r="O60" s="161"/>
      <c r="P60" s="161"/>
      <c r="Q60" s="161"/>
      <c r="R60" s="162"/>
      <c r="S60" s="162"/>
      <c r="T60" s="162"/>
      <c r="U60" s="162"/>
      <c r="V60" s="162"/>
      <c r="W60" s="162"/>
      <c r="X60" s="162"/>
      <c r="Y60" s="162"/>
      <c r="Z60" s="151"/>
      <c r="AA60" s="151"/>
      <c r="AB60" s="151"/>
      <c r="AC60" s="151"/>
      <c r="AD60" s="151"/>
      <c r="AE60" s="151"/>
      <c r="AF60" s="151"/>
      <c r="AG60" s="151" t="s">
        <v>152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>
        <v>35</v>
      </c>
      <c r="B61" s="159" t="s">
        <v>244</v>
      </c>
      <c r="C61" s="191" t="s">
        <v>245</v>
      </c>
      <c r="D61" s="160" t="s">
        <v>0</v>
      </c>
      <c r="E61" s="186"/>
      <c r="F61" s="163"/>
      <c r="G61" s="162">
        <f>ROUND(E61*F61,2)</f>
        <v>0</v>
      </c>
      <c r="H61" s="163"/>
      <c r="I61" s="162">
        <f>ROUND(E61*H61,2)</f>
        <v>0</v>
      </c>
      <c r="J61" s="163"/>
      <c r="K61" s="162">
        <f>ROUND(E61*J61,2)</f>
        <v>0</v>
      </c>
      <c r="L61" s="162">
        <v>21</v>
      </c>
      <c r="M61" s="162">
        <f>G61*(1+L61/100)</f>
        <v>0</v>
      </c>
      <c r="N61" s="161">
        <v>0</v>
      </c>
      <c r="O61" s="161">
        <f>ROUND(E61*N61,2)</f>
        <v>0</v>
      </c>
      <c r="P61" s="161">
        <v>0</v>
      </c>
      <c r="Q61" s="161">
        <f>ROUND(E61*P61,2)</f>
        <v>0</v>
      </c>
      <c r="R61" s="162" t="s">
        <v>141</v>
      </c>
      <c r="S61" s="162" t="s">
        <v>134</v>
      </c>
      <c r="T61" s="162" t="s">
        <v>246</v>
      </c>
      <c r="U61" s="162">
        <v>0</v>
      </c>
      <c r="V61" s="162">
        <f>ROUND(E61*U61,2)</f>
        <v>0</v>
      </c>
      <c r="W61" s="162"/>
      <c r="X61" s="162" t="s">
        <v>225</v>
      </c>
      <c r="Y61" s="162" t="s">
        <v>136</v>
      </c>
      <c r="Z61" s="151"/>
      <c r="AA61" s="151"/>
      <c r="AB61" s="151"/>
      <c r="AC61" s="151"/>
      <c r="AD61" s="151"/>
      <c r="AE61" s="151"/>
      <c r="AF61" s="151"/>
      <c r="AG61" s="151" t="s">
        <v>226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2" x14ac:dyDescent="0.2">
      <c r="A62" s="158"/>
      <c r="B62" s="159"/>
      <c r="C62" s="262" t="s">
        <v>247</v>
      </c>
      <c r="D62" s="263"/>
      <c r="E62" s="263"/>
      <c r="F62" s="263"/>
      <c r="G62" s="263"/>
      <c r="H62" s="162"/>
      <c r="I62" s="162"/>
      <c r="J62" s="162"/>
      <c r="K62" s="162"/>
      <c r="L62" s="162"/>
      <c r="M62" s="162"/>
      <c r="N62" s="161"/>
      <c r="O62" s="161"/>
      <c r="P62" s="161"/>
      <c r="Q62" s="161"/>
      <c r="R62" s="162"/>
      <c r="S62" s="162"/>
      <c r="T62" s="162"/>
      <c r="U62" s="162"/>
      <c r="V62" s="162"/>
      <c r="W62" s="162"/>
      <c r="X62" s="162"/>
      <c r="Y62" s="162"/>
      <c r="Z62" s="151"/>
      <c r="AA62" s="151"/>
      <c r="AB62" s="151"/>
      <c r="AC62" s="151"/>
      <c r="AD62" s="151"/>
      <c r="AE62" s="151"/>
      <c r="AF62" s="151"/>
      <c r="AG62" s="151" t="s">
        <v>152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5" t="s">
        <v>128</v>
      </c>
      <c r="B63" s="166" t="s">
        <v>72</v>
      </c>
      <c r="C63" s="188" t="s">
        <v>73</v>
      </c>
      <c r="D63" s="167"/>
      <c r="E63" s="168"/>
      <c r="F63" s="169"/>
      <c r="G63" s="169">
        <f>SUMIF(AG64:AG79,"&lt;&gt;NOR",G64:G79)</f>
        <v>0</v>
      </c>
      <c r="H63" s="169"/>
      <c r="I63" s="169">
        <f>SUM(I64:I79)</f>
        <v>0</v>
      </c>
      <c r="J63" s="169"/>
      <c r="K63" s="169">
        <f>SUM(K64:K79)</f>
        <v>0</v>
      </c>
      <c r="L63" s="169"/>
      <c r="M63" s="169">
        <f>SUM(M64:M79)</f>
        <v>0</v>
      </c>
      <c r="N63" s="168"/>
      <c r="O63" s="168">
        <f>SUM(O64:O79)</f>
        <v>0</v>
      </c>
      <c r="P63" s="168"/>
      <c r="Q63" s="168">
        <f>SUM(Q64:Q79)</f>
        <v>0</v>
      </c>
      <c r="R63" s="169"/>
      <c r="S63" s="169"/>
      <c r="T63" s="170"/>
      <c r="U63" s="164"/>
      <c r="V63" s="164">
        <f>SUM(V64:V79)</f>
        <v>6.58</v>
      </c>
      <c r="W63" s="164"/>
      <c r="X63" s="164"/>
      <c r="Y63" s="164"/>
      <c r="AG63" t="s">
        <v>129</v>
      </c>
    </row>
    <row r="64" spans="1:60" ht="22.5" outlineLevel="1" x14ac:dyDescent="0.2">
      <c r="A64" s="172">
        <v>36</v>
      </c>
      <c r="B64" s="173" t="s">
        <v>248</v>
      </c>
      <c r="C64" s="190" t="s">
        <v>249</v>
      </c>
      <c r="D64" s="174" t="s">
        <v>140</v>
      </c>
      <c r="E64" s="175">
        <v>8</v>
      </c>
      <c r="F64" s="176"/>
      <c r="G64" s="177">
        <f>ROUND(E64*F64,2)</f>
        <v>0</v>
      </c>
      <c r="H64" s="176"/>
      <c r="I64" s="177">
        <f>ROUND(E64*H64,2)</f>
        <v>0</v>
      </c>
      <c r="J64" s="176"/>
      <c r="K64" s="177">
        <f>ROUND(E64*J64,2)</f>
        <v>0</v>
      </c>
      <c r="L64" s="177">
        <v>21</v>
      </c>
      <c r="M64" s="177">
        <f>G64*(1+L64/100)</f>
        <v>0</v>
      </c>
      <c r="N64" s="175">
        <v>4.2999999999999999E-4</v>
      </c>
      <c r="O64" s="175">
        <f>ROUND(E64*N64,2)</f>
        <v>0</v>
      </c>
      <c r="P64" s="175">
        <v>0</v>
      </c>
      <c r="Q64" s="175">
        <f>ROUND(E64*P64,2)</f>
        <v>0</v>
      </c>
      <c r="R64" s="177" t="s">
        <v>141</v>
      </c>
      <c r="S64" s="177" t="s">
        <v>134</v>
      </c>
      <c r="T64" s="178" t="s">
        <v>134</v>
      </c>
      <c r="U64" s="162">
        <v>0.27889999999999998</v>
      </c>
      <c r="V64" s="162">
        <f>ROUND(E64*U64,2)</f>
        <v>2.23</v>
      </c>
      <c r="W64" s="162"/>
      <c r="X64" s="162" t="s">
        <v>135</v>
      </c>
      <c r="Y64" s="162" t="s">
        <v>136</v>
      </c>
      <c r="Z64" s="151"/>
      <c r="AA64" s="151"/>
      <c r="AB64" s="151"/>
      <c r="AC64" s="151"/>
      <c r="AD64" s="151"/>
      <c r="AE64" s="151"/>
      <c r="AF64" s="151"/>
      <c r="AG64" s="151" t="s">
        <v>137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2" x14ac:dyDescent="0.2">
      <c r="A65" s="158"/>
      <c r="B65" s="159"/>
      <c r="C65" s="251" t="s">
        <v>250</v>
      </c>
      <c r="D65" s="252"/>
      <c r="E65" s="252"/>
      <c r="F65" s="252"/>
      <c r="G65" s="252"/>
      <c r="H65" s="162"/>
      <c r="I65" s="162"/>
      <c r="J65" s="162"/>
      <c r="K65" s="162"/>
      <c r="L65" s="162"/>
      <c r="M65" s="162"/>
      <c r="N65" s="161"/>
      <c r="O65" s="161"/>
      <c r="P65" s="161"/>
      <c r="Q65" s="161"/>
      <c r="R65" s="162"/>
      <c r="S65" s="162"/>
      <c r="T65" s="162"/>
      <c r="U65" s="162"/>
      <c r="V65" s="162"/>
      <c r="W65" s="162"/>
      <c r="X65" s="162"/>
      <c r="Y65" s="162"/>
      <c r="Z65" s="151"/>
      <c r="AA65" s="151"/>
      <c r="AB65" s="151"/>
      <c r="AC65" s="151"/>
      <c r="AD65" s="151"/>
      <c r="AE65" s="151"/>
      <c r="AF65" s="151"/>
      <c r="AG65" s="151" t="s">
        <v>152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2" x14ac:dyDescent="0.2">
      <c r="A66" s="158"/>
      <c r="B66" s="159"/>
      <c r="C66" s="260" t="s">
        <v>251</v>
      </c>
      <c r="D66" s="261"/>
      <c r="E66" s="261"/>
      <c r="F66" s="261"/>
      <c r="G66" s="261"/>
      <c r="H66" s="162"/>
      <c r="I66" s="162"/>
      <c r="J66" s="162"/>
      <c r="K66" s="162"/>
      <c r="L66" s="162"/>
      <c r="M66" s="162"/>
      <c r="N66" s="161"/>
      <c r="O66" s="161"/>
      <c r="P66" s="161"/>
      <c r="Q66" s="161"/>
      <c r="R66" s="162"/>
      <c r="S66" s="162"/>
      <c r="T66" s="162"/>
      <c r="U66" s="162"/>
      <c r="V66" s="162"/>
      <c r="W66" s="162"/>
      <c r="X66" s="162"/>
      <c r="Y66" s="162"/>
      <c r="Z66" s="151"/>
      <c r="AA66" s="151"/>
      <c r="AB66" s="151"/>
      <c r="AC66" s="151"/>
      <c r="AD66" s="151"/>
      <c r="AE66" s="151"/>
      <c r="AF66" s="151"/>
      <c r="AG66" s="151" t="s">
        <v>183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2.5" outlineLevel="1" x14ac:dyDescent="0.2">
      <c r="A67" s="172">
        <v>37</v>
      </c>
      <c r="B67" s="173" t="s">
        <v>252</v>
      </c>
      <c r="C67" s="190" t="s">
        <v>253</v>
      </c>
      <c r="D67" s="174" t="s">
        <v>140</v>
      </c>
      <c r="E67" s="175">
        <v>8</v>
      </c>
      <c r="F67" s="176"/>
      <c r="G67" s="177">
        <f>ROUND(E67*F67,2)</f>
        <v>0</v>
      </c>
      <c r="H67" s="176"/>
      <c r="I67" s="177">
        <f>ROUND(E67*H67,2)</f>
        <v>0</v>
      </c>
      <c r="J67" s="176"/>
      <c r="K67" s="177">
        <f>ROUND(E67*J67,2)</f>
        <v>0</v>
      </c>
      <c r="L67" s="177">
        <v>21</v>
      </c>
      <c r="M67" s="177">
        <f>G67*(1+L67/100)</f>
        <v>0</v>
      </c>
      <c r="N67" s="175">
        <v>3.0000000000000001E-5</v>
      </c>
      <c r="O67" s="175">
        <f>ROUND(E67*N67,2)</f>
        <v>0</v>
      </c>
      <c r="P67" s="175">
        <v>0</v>
      </c>
      <c r="Q67" s="175">
        <f>ROUND(E67*P67,2)</f>
        <v>0</v>
      </c>
      <c r="R67" s="177" t="s">
        <v>141</v>
      </c>
      <c r="S67" s="177" t="s">
        <v>134</v>
      </c>
      <c r="T67" s="178" t="s">
        <v>134</v>
      </c>
      <c r="U67" s="162">
        <v>0.129</v>
      </c>
      <c r="V67" s="162">
        <f>ROUND(E67*U67,2)</f>
        <v>1.03</v>
      </c>
      <c r="W67" s="162"/>
      <c r="X67" s="162" t="s">
        <v>135</v>
      </c>
      <c r="Y67" s="162" t="s">
        <v>136</v>
      </c>
      <c r="Z67" s="151"/>
      <c r="AA67" s="151"/>
      <c r="AB67" s="151"/>
      <c r="AC67" s="151"/>
      <c r="AD67" s="151"/>
      <c r="AE67" s="151"/>
      <c r="AF67" s="151"/>
      <c r="AG67" s="151" t="s">
        <v>137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2" x14ac:dyDescent="0.2">
      <c r="A68" s="158"/>
      <c r="B68" s="159"/>
      <c r="C68" s="264" t="s">
        <v>254</v>
      </c>
      <c r="D68" s="265"/>
      <c r="E68" s="265"/>
      <c r="F68" s="265"/>
      <c r="G68" s="265"/>
      <c r="H68" s="162"/>
      <c r="I68" s="162"/>
      <c r="J68" s="162"/>
      <c r="K68" s="162"/>
      <c r="L68" s="162"/>
      <c r="M68" s="162"/>
      <c r="N68" s="161"/>
      <c r="O68" s="161"/>
      <c r="P68" s="161"/>
      <c r="Q68" s="161"/>
      <c r="R68" s="162"/>
      <c r="S68" s="162"/>
      <c r="T68" s="162"/>
      <c r="U68" s="162"/>
      <c r="V68" s="162"/>
      <c r="W68" s="162"/>
      <c r="X68" s="162"/>
      <c r="Y68" s="162"/>
      <c r="Z68" s="151"/>
      <c r="AA68" s="151"/>
      <c r="AB68" s="151"/>
      <c r="AC68" s="151"/>
      <c r="AD68" s="151"/>
      <c r="AE68" s="151"/>
      <c r="AF68" s="151"/>
      <c r="AG68" s="151" t="s">
        <v>183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79">
        <v>38</v>
      </c>
      <c r="B69" s="180" t="s">
        <v>255</v>
      </c>
      <c r="C69" s="189" t="s">
        <v>256</v>
      </c>
      <c r="D69" s="181" t="s">
        <v>144</v>
      </c>
      <c r="E69" s="182">
        <v>1</v>
      </c>
      <c r="F69" s="183"/>
      <c r="G69" s="184">
        <f>ROUND(E69*F69,2)</f>
        <v>0</v>
      </c>
      <c r="H69" s="183"/>
      <c r="I69" s="184">
        <f>ROUND(E69*H69,2)</f>
        <v>0</v>
      </c>
      <c r="J69" s="183"/>
      <c r="K69" s="184">
        <f>ROUND(E69*J69,2)</f>
        <v>0</v>
      </c>
      <c r="L69" s="184">
        <v>21</v>
      </c>
      <c r="M69" s="184">
        <f>G69*(1+L69/100)</f>
        <v>0</v>
      </c>
      <c r="N69" s="182">
        <v>9.2000000000000003E-4</v>
      </c>
      <c r="O69" s="182">
        <f>ROUND(E69*N69,2)</f>
        <v>0</v>
      </c>
      <c r="P69" s="182">
        <v>0</v>
      </c>
      <c r="Q69" s="182">
        <f>ROUND(E69*P69,2)</f>
        <v>0</v>
      </c>
      <c r="R69" s="184" t="s">
        <v>141</v>
      </c>
      <c r="S69" s="184" t="s">
        <v>134</v>
      </c>
      <c r="T69" s="185" t="s">
        <v>257</v>
      </c>
      <c r="U69" s="162">
        <v>0.372</v>
      </c>
      <c r="V69" s="162">
        <f>ROUND(E69*U69,2)</f>
        <v>0.37</v>
      </c>
      <c r="W69" s="162"/>
      <c r="X69" s="162" t="s">
        <v>135</v>
      </c>
      <c r="Y69" s="162" t="s">
        <v>136</v>
      </c>
      <c r="Z69" s="151"/>
      <c r="AA69" s="151"/>
      <c r="AB69" s="151"/>
      <c r="AC69" s="151"/>
      <c r="AD69" s="151"/>
      <c r="AE69" s="151"/>
      <c r="AF69" s="151"/>
      <c r="AG69" s="151" t="s">
        <v>137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9">
        <v>39</v>
      </c>
      <c r="B70" s="180" t="s">
        <v>258</v>
      </c>
      <c r="C70" s="189" t="s">
        <v>259</v>
      </c>
      <c r="D70" s="181" t="s">
        <v>144</v>
      </c>
      <c r="E70" s="182">
        <v>3</v>
      </c>
      <c r="F70" s="183"/>
      <c r="G70" s="184">
        <f>ROUND(E70*F70,2)</f>
        <v>0</v>
      </c>
      <c r="H70" s="183"/>
      <c r="I70" s="184">
        <f>ROUND(E70*H70,2)</f>
        <v>0</v>
      </c>
      <c r="J70" s="183"/>
      <c r="K70" s="184">
        <f>ROUND(E70*J70,2)</f>
        <v>0</v>
      </c>
      <c r="L70" s="184">
        <v>21</v>
      </c>
      <c r="M70" s="184">
        <f>G70*(1+L70/100)</f>
        <v>0</v>
      </c>
      <c r="N70" s="182">
        <v>1.8000000000000001E-4</v>
      </c>
      <c r="O70" s="182">
        <f>ROUND(E70*N70,2)</f>
        <v>0</v>
      </c>
      <c r="P70" s="182">
        <v>0</v>
      </c>
      <c r="Q70" s="182">
        <f>ROUND(E70*P70,2)</f>
        <v>0</v>
      </c>
      <c r="R70" s="184" t="s">
        <v>141</v>
      </c>
      <c r="S70" s="184" t="s">
        <v>134</v>
      </c>
      <c r="T70" s="185" t="s">
        <v>134</v>
      </c>
      <c r="U70" s="162">
        <v>0.16500000000000001</v>
      </c>
      <c r="V70" s="162">
        <f>ROUND(E70*U70,2)</f>
        <v>0.5</v>
      </c>
      <c r="W70" s="162"/>
      <c r="X70" s="162" t="s">
        <v>135</v>
      </c>
      <c r="Y70" s="162" t="s">
        <v>136</v>
      </c>
      <c r="Z70" s="151"/>
      <c r="AA70" s="151"/>
      <c r="AB70" s="151"/>
      <c r="AC70" s="151"/>
      <c r="AD70" s="151"/>
      <c r="AE70" s="151"/>
      <c r="AF70" s="151"/>
      <c r="AG70" s="151" t="s">
        <v>137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9">
        <v>40</v>
      </c>
      <c r="B71" s="180" t="s">
        <v>260</v>
      </c>
      <c r="C71" s="189" t="s">
        <v>261</v>
      </c>
      <c r="D71" s="181" t="s">
        <v>144</v>
      </c>
      <c r="E71" s="182">
        <v>4</v>
      </c>
      <c r="F71" s="183"/>
      <c r="G71" s="184">
        <f>ROUND(E71*F71,2)</f>
        <v>0</v>
      </c>
      <c r="H71" s="183"/>
      <c r="I71" s="184">
        <f>ROUND(E71*H71,2)</f>
        <v>0</v>
      </c>
      <c r="J71" s="183"/>
      <c r="K71" s="184">
        <f>ROUND(E71*J71,2)</f>
        <v>0</v>
      </c>
      <c r="L71" s="184">
        <v>21</v>
      </c>
      <c r="M71" s="184">
        <f>G71*(1+L71/100)</f>
        <v>0</v>
      </c>
      <c r="N71" s="182">
        <v>0</v>
      </c>
      <c r="O71" s="182">
        <f>ROUND(E71*N71,2)</f>
        <v>0</v>
      </c>
      <c r="P71" s="182">
        <v>0</v>
      </c>
      <c r="Q71" s="182">
        <f>ROUND(E71*P71,2)</f>
        <v>0</v>
      </c>
      <c r="R71" s="184" t="s">
        <v>141</v>
      </c>
      <c r="S71" s="184" t="s">
        <v>134</v>
      </c>
      <c r="T71" s="185" t="s">
        <v>134</v>
      </c>
      <c r="U71" s="162">
        <v>0.16500000000000001</v>
      </c>
      <c r="V71" s="162">
        <f>ROUND(E71*U71,2)</f>
        <v>0.66</v>
      </c>
      <c r="W71" s="162"/>
      <c r="X71" s="162" t="s">
        <v>135</v>
      </c>
      <c r="Y71" s="162" t="s">
        <v>136</v>
      </c>
      <c r="Z71" s="151"/>
      <c r="AA71" s="151"/>
      <c r="AB71" s="151"/>
      <c r="AC71" s="151"/>
      <c r="AD71" s="151"/>
      <c r="AE71" s="151"/>
      <c r="AF71" s="151"/>
      <c r="AG71" s="151" t="s">
        <v>137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9">
        <v>41</v>
      </c>
      <c r="B72" s="180" t="s">
        <v>262</v>
      </c>
      <c r="C72" s="189" t="s">
        <v>263</v>
      </c>
      <c r="D72" s="181" t="s">
        <v>144</v>
      </c>
      <c r="E72" s="182">
        <v>1</v>
      </c>
      <c r="F72" s="183"/>
      <c r="G72" s="184">
        <f>ROUND(E72*F72,2)</f>
        <v>0</v>
      </c>
      <c r="H72" s="183"/>
      <c r="I72" s="184">
        <f>ROUND(E72*H72,2)</f>
        <v>0</v>
      </c>
      <c r="J72" s="183"/>
      <c r="K72" s="184">
        <f>ROUND(E72*J72,2)</f>
        <v>0</v>
      </c>
      <c r="L72" s="184">
        <v>21</v>
      </c>
      <c r="M72" s="184">
        <f>G72*(1+L72/100)</f>
        <v>0</v>
      </c>
      <c r="N72" s="182">
        <v>1.64E-3</v>
      </c>
      <c r="O72" s="182">
        <f>ROUND(E72*N72,2)</f>
        <v>0</v>
      </c>
      <c r="P72" s="182">
        <v>0</v>
      </c>
      <c r="Q72" s="182">
        <f>ROUND(E72*P72,2)</f>
        <v>0</v>
      </c>
      <c r="R72" s="184" t="s">
        <v>141</v>
      </c>
      <c r="S72" s="184" t="s">
        <v>134</v>
      </c>
      <c r="T72" s="185" t="s">
        <v>134</v>
      </c>
      <c r="U72" s="162">
        <v>0.372</v>
      </c>
      <c r="V72" s="162">
        <f>ROUND(E72*U72,2)</f>
        <v>0.37</v>
      </c>
      <c r="W72" s="162"/>
      <c r="X72" s="162" t="s">
        <v>135</v>
      </c>
      <c r="Y72" s="162" t="s">
        <v>136</v>
      </c>
      <c r="Z72" s="151"/>
      <c r="AA72" s="151"/>
      <c r="AB72" s="151"/>
      <c r="AC72" s="151"/>
      <c r="AD72" s="151"/>
      <c r="AE72" s="151"/>
      <c r="AF72" s="151"/>
      <c r="AG72" s="151" t="s">
        <v>137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2">
        <v>42</v>
      </c>
      <c r="B73" s="173" t="s">
        <v>264</v>
      </c>
      <c r="C73" s="190" t="s">
        <v>265</v>
      </c>
      <c r="D73" s="174" t="s">
        <v>140</v>
      </c>
      <c r="E73" s="175">
        <v>8</v>
      </c>
      <c r="F73" s="176"/>
      <c r="G73" s="177">
        <f>ROUND(E73*F73,2)</f>
        <v>0</v>
      </c>
      <c r="H73" s="176"/>
      <c r="I73" s="177">
        <f>ROUND(E73*H73,2)</f>
        <v>0</v>
      </c>
      <c r="J73" s="176"/>
      <c r="K73" s="177">
        <f>ROUND(E73*J73,2)</f>
        <v>0</v>
      </c>
      <c r="L73" s="177">
        <v>21</v>
      </c>
      <c r="M73" s="177">
        <f>G73*(1+L73/100)</f>
        <v>0</v>
      </c>
      <c r="N73" s="175">
        <v>1.0000000000000001E-5</v>
      </c>
      <c r="O73" s="175">
        <f>ROUND(E73*N73,2)</f>
        <v>0</v>
      </c>
      <c r="P73" s="175">
        <v>0</v>
      </c>
      <c r="Q73" s="175">
        <f>ROUND(E73*P73,2)</f>
        <v>0</v>
      </c>
      <c r="R73" s="177" t="s">
        <v>141</v>
      </c>
      <c r="S73" s="177" t="s">
        <v>134</v>
      </c>
      <c r="T73" s="178" t="s">
        <v>134</v>
      </c>
      <c r="U73" s="162">
        <v>0.124</v>
      </c>
      <c r="V73" s="162">
        <f>ROUND(E73*U73,2)</f>
        <v>0.99</v>
      </c>
      <c r="W73" s="162"/>
      <c r="X73" s="162" t="s">
        <v>135</v>
      </c>
      <c r="Y73" s="162" t="s">
        <v>136</v>
      </c>
      <c r="Z73" s="151"/>
      <c r="AA73" s="151"/>
      <c r="AB73" s="151"/>
      <c r="AC73" s="151"/>
      <c r="AD73" s="151"/>
      <c r="AE73" s="151"/>
      <c r="AF73" s="151"/>
      <c r="AG73" s="151" t="s">
        <v>137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2" x14ac:dyDescent="0.2">
      <c r="A74" s="158"/>
      <c r="B74" s="159"/>
      <c r="C74" s="264" t="s">
        <v>266</v>
      </c>
      <c r="D74" s="265"/>
      <c r="E74" s="265"/>
      <c r="F74" s="265"/>
      <c r="G74" s="265"/>
      <c r="H74" s="162"/>
      <c r="I74" s="162"/>
      <c r="J74" s="162"/>
      <c r="K74" s="162"/>
      <c r="L74" s="162"/>
      <c r="M74" s="162"/>
      <c r="N74" s="161"/>
      <c r="O74" s="161"/>
      <c r="P74" s="161"/>
      <c r="Q74" s="161"/>
      <c r="R74" s="162"/>
      <c r="S74" s="162"/>
      <c r="T74" s="162"/>
      <c r="U74" s="162"/>
      <c r="V74" s="162"/>
      <c r="W74" s="162"/>
      <c r="X74" s="162"/>
      <c r="Y74" s="162"/>
      <c r="Z74" s="151"/>
      <c r="AA74" s="151"/>
      <c r="AB74" s="151"/>
      <c r="AC74" s="151"/>
      <c r="AD74" s="151"/>
      <c r="AE74" s="151"/>
      <c r="AF74" s="151"/>
      <c r="AG74" s="151" t="s">
        <v>183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9">
        <v>43</v>
      </c>
      <c r="B75" s="180" t="s">
        <v>267</v>
      </c>
      <c r="C75" s="189" t="s">
        <v>268</v>
      </c>
      <c r="D75" s="181" t="s">
        <v>144</v>
      </c>
      <c r="E75" s="182">
        <v>1</v>
      </c>
      <c r="F75" s="183"/>
      <c r="G75" s="184">
        <f>ROUND(E75*F75,2)</f>
        <v>0</v>
      </c>
      <c r="H75" s="183"/>
      <c r="I75" s="184">
        <f>ROUND(E75*H75,2)</f>
        <v>0</v>
      </c>
      <c r="J75" s="183"/>
      <c r="K75" s="184">
        <f>ROUND(E75*J75,2)</f>
        <v>0</v>
      </c>
      <c r="L75" s="184">
        <v>21</v>
      </c>
      <c r="M75" s="184">
        <f>G75*(1+L75/100)</f>
        <v>0</v>
      </c>
      <c r="N75" s="182">
        <v>2.5699999999999998E-3</v>
      </c>
      <c r="O75" s="182">
        <f>ROUND(E75*N75,2)</f>
        <v>0</v>
      </c>
      <c r="P75" s="182">
        <v>0</v>
      </c>
      <c r="Q75" s="182">
        <f>ROUND(E75*P75,2)</f>
        <v>0</v>
      </c>
      <c r="R75" s="184" t="s">
        <v>145</v>
      </c>
      <c r="S75" s="184" t="s">
        <v>134</v>
      </c>
      <c r="T75" s="185" t="s">
        <v>257</v>
      </c>
      <c r="U75" s="162">
        <v>0.433</v>
      </c>
      <c r="V75" s="162">
        <f>ROUND(E75*U75,2)</f>
        <v>0.43</v>
      </c>
      <c r="W75" s="162"/>
      <c r="X75" s="162" t="s">
        <v>135</v>
      </c>
      <c r="Y75" s="162" t="s">
        <v>136</v>
      </c>
      <c r="Z75" s="151"/>
      <c r="AA75" s="151"/>
      <c r="AB75" s="151"/>
      <c r="AC75" s="151"/>
      <c r="AD75" s="151"/>
      <c r="AE75" s="151"/>
      <c r="AF75" s="151"/>
      <c r="AG75" s="151" t="s">
        <v>137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79">
        <v>44</v>
      </c>
      <c r="B76" s="180" t="s">
        <v>269</v>
      </c>
      <c r="C76" s="189" t="s">
        <v>270</v>
      </c>
      <c r="D76" s="181" t="s">
        <v>144</v>
      </c>
      <c r="E76" s="182">
        <v>6</v>
      </c>
      <c r="F76" s="183"/>
      <c r="G76" s="184">
        <f>ROUND(E76*F76,2)</f>
        <v>0</v>
      </c>
      <c r="H76" s="183"/>
      <c r="I76" s="184">
        <f>ROUND(E76*H76,2)</f>
        <v>0</v>
      </c>
      <c r="J76" s="183"/>
      <c r="K76" s="184">
        <f>ROUND(E76*J76,2)</f>
        <v>0</v>
      </c>
      <c r="L76" s="184">
        <v>21</v>
      </c>
      <c r="M76" s="184">
        <f>G76*(1+L76/100)</f>
        <v>0</v>
      </c>
      <c r="N76" s="182">
        <v>6.0000000000000002E-5</v>
      </c>
      <c r="O76" s="182">
        <f>ROUND(E76*N76,2)</f>
        <v>0</v>
      </c>
      <c r="P76" s="182">
        <v>0</v>
      </c>
      <c r="Q76" s="182">
        <f>ROUND(E76*P76,2)</f>
        <v>0</v>
      </c>
      <c r="R76" s="184" t="s">
        <v>216</v>
      </c>
      <c r="S76" s="184" t="s">
        <v>134</v>
      </c>
      <c r="T76" s="185" t="s">
        <v>134</v>
      </c>
      <c r="U76" s="162">
        <v>0</v>
      </c>
      <c r="V76" s="162">
        <f>ROUND(E76*U76,2)</f>
        <v>0</v>
      </c>
      <c r="W76" s="162"/>
      <c r="X76" s="162" t="s">
        <v>217</v>
      </c>
      <c r="Y76" s="162" t="s">
        <v>136</v>
      </c>
      <c r="Z76" s="151"/>
      <c r="AA76" s="151"/>
      <c r="AB76" s="151"/>
      <c r="AC76" s="151"/>
      <c r="AD76" s="151"/>
      <c r="AE76" s="151"/>
      <c r="AF76" s="151"/>
      <c r="AG76" s="151" t="s">
        <v>218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33.75" outlineLevel="1" x14ac:dyDescent="0.2">
      <c r="A77" s="172">
        <v>45</v>
      </c>
      <c r="B77" s="173" t="s">
        <v>271</v>
      </c>
      <c r="C77" s="190" t="s">
        <v>272</v>
      </c>
      <c r="D77" s="174" t="s">
        <v>144</v>
      </c>
      <c r="E77" s="175">
        <v>1</v>
      </c>
      <c r="F77" s="176"/>
      <c r="G77" s="177">
        <f>ROUND(E77*F77,2)</f>
        <v>0</v>
      </c>
      <c r="H77" s="176"/>
      <c r="I77" s="177">
        <f>ROUND(E77*H77,2)</f>
        <v>0</v>
      </c>
      <c r="J77" s="176"/>
      <c r="K77" s="177">
        <f>ROUND(E77*J77,2)</f>
        <v>0</v>
      </c>
      <c r="L77" s="177">
        <v>21</v>
      </c>
      <c r="M77" s="177">
        <f>G77*(1+L77/100)</f>
        <v>0</v>
      </c>
      <c r="N77" s="175">
        <v>5.0000000000000001E-4</v>
      </c>
      <c r="O77" s="175">
        <f>ROUND(E77*N77,2)</f>
        <v>0</v>
      </c>
      <c r="P77" s="175">
        <v>0</v>
      </c>
      <c r="Q77" s="175">
        <f>ROUND(E77*P77,2)</f>
        <v>0</v>
      </c>
      <c r="R77" s="177" t="s">
        <v>216</v>
      </c>
      <c r="S77" s="177" t="s">
        <v>134</v>
      </c>
      <c r="T77" s="178" t="s">
        <v>134</v>
      </c>
      <c r="U77" s="162">
        <v>0</v>
      </c>
      <c r="V77" s="162">
        <f>ROUND(E77*U77,2)</f>
        <v>0</v>
      </c>
      <c r="W77" s="162"/>
      <c r="X77" s="162" t="s">
        <v>217</v>
      </c>
      <c r="Y77" s="162" t="s">
        <v>136</v>
      </c>
      <c r="Z77" s="151"/>
      <c r="AA77" s="151"/>
      <c r="AB77" s="151"/>
      <c r="AC77" s="151"/>
      <c r="AD77" s="151"/>
      <c r="AE77" s="151"/>
      <c r="AF77" s="151"/>
      <c r="AG77" s="151" t="s">
        <v>218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>
        <v>46</v>
      </c>
      <c r="B78" s="159" t="s">
        <v>273</v>
      </c>
      <c r="C78" s="191" t="s">
        <v>274</v>
      </c>
      <c r="D78" s="160" t="s">
        <v>0</v>
      </c>
      <c r="E78" s="186"/>
      <c r="F78" s="163"/>
      <c r="G78" s="162">
        <f>ROUND(E78*F78,2)</f>
        <v>0</v>
      </c>
      <c r="H78" s="163"/>
      <c r="I78" s="162">
        <f>ROUND(E78*H78,2)</f>
        <v>0</v>
      </c>
      <c r="J78" s="163"/>
      <c r="K78" s="162">
        <f>ROUND(E78*J78,2)</f>
        <v>0</v>
      </c>
      <c r="L78" s="162">
        <v>21</v>
      </c>
      <c r="M78" s="162">
        <f>G78*(1+L78/100)</f>
        <v>0</v>
      </c>
      <c r="N78" s="161">
        <v>0</v>
      </c>
      <c r="O78" s="161">
        <f>ROUND(E78*N78,2)</f>
        <v>0</v>
      </c>
      <c r="P78" s="161">
        <v>0</v>
      </c>
      <c r="Q78" s="161">
        <f>ROUND(E78*P78,2)</f>
        <v>0</v>
      </c>
      <c r="R78" s="162" t="s">
        <v>141</v>
      </c>
      <c r="S78" s="162" t="s">
        <v>134</v>
      </c>
      <c r="T78" s="162" t="s">
        <v>246</v>
      </c>
      <c r="U78" s="162">
        <v>0</v>
      </c>
      <c r="V78" s="162">
        <f>ROUND(E78*U78,2)</f>
        <v>0</v>
      </c>
      <c r="W78" s="162"/>
      <c r="X78" s="162" t="s">
        <v>225</v>
      </c>
      <c r="Y78" s="162" t="s">
        <v>136</v>
      </c>
      <c r="Z78" s="151"/>
      <c r="AA78" s="151"/>
      <c r="AB78" s="151"/>
      <c r="AC78" s="151"/>
      <c r="AD78" s="151"/>
      <c r="AE78" s="151"/>
      <c r="AF78" s="151"/>
      <c r="AG78" s="151" t="s">
        <v>226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2" x14ac:dyDescent="0.2">
      <c r="A79" s="158"/>
      <c r="B79" s="159"/>
      <c r="C79" s="262" t="s">
        <v>275</v>
      </c>
      <c r="D79" s="263"/>
      <c r="E79" s="263"/>
      <c r="F79" s="263"/>
      <c r="G79" s="263"/>
      <c r="H79" s="162"/>
      <c r="I79" s="162"/>
      <c r="J79" s="162"/>
      <c r="K79" s="162"/>
      <c r="L79" s="162"/>
      <c r="M79" s="162"/>
      <c r="N79" s="161"/>
      <c r="O79" s="161"/>
      <c r="P79" s="161"/>
      <c r="Q79" s="161"/>
      <c r="R79" s="162"/>
      <c r="S79" s="162"/>
      <c r="T79" s="162"/>
      <c r="U79" s="162"/>
      <c r="V79" s="162"/>
      <c r="W79" s="162"/>
      <c r="X79" s="162"/>
      <c r="Y79" s="162"/>
      <c r="Z79" s="151"/>
      <c r="AA79" s="151"/>
      <c r="AB79" s="151"/>
      <c r="AC79" s="151"/>
      <c r="AD79" s="151"/>
      <c r="AE79" s="151"/>
      <c r="AF79" s="151"/>
      <c r="AG79" s="151" t="s">
        <v>152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x14ac:dyDescent="0.2">
      <c r="A80" s="165" t="s">
        <v>128</v>
      </c>
      <c r="B80" s="166" t="s">
        <v>74</v>
      </c>
      <c r="C80" s="188" t="s">
        <v>75</v>
      </c>
      <c r="D80" s="167"/>
      <c r="E80" s="168"/>
      <c r="F80" s="169"/>
      <c r="G80" s="169">
        <f>SUMIF(AG81:AG104,"&lt;&gt;NOR",G81:G104)</f>
        <v>0</v>
      </c>
      <c r="H80" s="169"/>
      <c r="I80" s="169">
        <f>SUM(I81:I104)</f>
        <v>0</v>
      </c>
      <c r="J80" s="169"/>
      <c r="K80" s="169">
        <f>SUM(K81:K104)</f>
        <v>0</v>
      </c>
      <c r="L80" s="169"/>
      <c r="M80" s="169">
        <f>SUM(M81:M104)</f>
        <v>0</v>
      </c>
      <c r="N80" s="168"/>
      <c r="O80" s="168">
        <f>SUM(O81:O104)</f>
        <v>0.16</v>
      </c>
      <c r="P80" s="168"/>
      <c r="Q80" s="168">
        <f>SUM(Q81:Q104)</f>
        <v>0.02</v>
      </c>
      <c r="R80" s="169"/>
      <c r="S80" s="169"/>
      <c r="T80" s="170"/>
      <c r="U80" s="164"/>
      <c r="V80" s="164">
        <f>SUM(V81:V104)</f>
        <v>13.01</v>
      </c>
      <c r="W80" s="164"/>
      <c r="X80" s="164"/>
      <c r="Y80" s="164"/>
      <c r="AG80" t="s">
        <v>129</v>
      </c>
    </row>
    <row r="81" spans="1:60" outlineLevel="1" x14ac:dyDescent="0.2">
      <c r="A81" s="172">
        <v>47</v>
      </c>
      <c r="B81" s="173" t="s">
        <v>276</v>
      </c>
      <c r="C81" s="190" t="s">
        <v>277</v>
      </c>
      <c r="D81" s="174" t="s">
        <v>140</v>
      </c>
      <c r="E81" s="175">
        <v>2</v>
      </c>
      <c r="F81" s="176"/>
      <c r="G81" s="177">
        <f>ROUND(E81*F81,2)</f>
        <v>0</v>
      </c>
      <c r="H81" s="176"/>
      <c r="I81" s="177">
        <f>ROUND(E81*H81,2)</f>
        <v>0</v>
      </c>
      <c r="J81" s="176"/>
      <c r="K81" s="177">
        <f>ROUND(E81*J81,2)</f>
        <v>0</v>
      </c>
      <c r="L81" s="177">
        <v>21</v>
      </c>
      <c r="M81" s="177">
        <f>G81*(1+L81/100)</f>
        <v>0</v>
      </c>
      <c r="N81" s="175">
        <v>1.455E-2</v>
      </c>
      <c r="O81" s="175">
        <f>ROUND(E81*N81,2)</f>
        <v>0.03</v>
      </c>
      <c r="P81" s="175">
        <v>0</v>
      </c>
      <c r="Q81" s="175">
        <f>ROUND(E81*P81,2)</f>
        <v>0</v>
      </c>
      <c r="R81" s="177" t="s">
        <v>141</v>
      </c>
      <c r="S81" s="177" t="s">
        <v>134</v>
      </c>
      <c r="T81" s="178" t="s">
        <v>134</v>
      </c>
      <c r="U81" s="162">
        <v>0.78400000000000003</v>
      </c>
      <c r="V81" s="162">
        <f>ROUND(E81*U81,2)</f>
        <v>1.57</v>
      </c>
      <c r="W81" s="162"/>
      <c r="X81" s="162" t="s">
        <v>135</v>
      </c>
      <c r="Y81" s="162" t="s">
        <v>136</v>
      </c>
      <c r="Z81" s="151"/>
      <c r="AA81" s="151"/>
      <c r="AB81" s="151"/>
      <c r="AC81" s="151"/>
      <c r="AD81" s="151"/>
      <c r="AE81" s="151"/>
      <c r="AF81" s="151"/>
      <c r="AG81" s="151" t="s">
        <v>137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2" x14ac:dyDescent="0.2">
      <c r="A82" s="158"/>
      <c r="B82" s="159"/>
      <c r="C82" s="251" t="s">
        <v>278</v>
      </c>
      <c r="D82" s="252"/>
      <c r="E82" s="252"/>
      <c r="F82" s="252"/>
      <c r="G82" s="252"/>
      <c r="H82" s="162"/>
      <c r="I82" s="162"/>
      <c r="J82" s="162"/>
      <c r="K82" s="162"/>
      <c r="L82" s="162"/>
      <c r="M82" s="162"/>
      <c r="N82" s="161"/>
      <c r="O82" s="161"/>
      <c r="P82" s="161"/>
      <c r="Q82" s="161"/>
      <c r="R82" s="162"/>
      <c r="S82" s="162"/>
      <c r="T82" s="162"/>
      <c r="U82" s="162"/>
      <c r="V82" s="162"/>
      <c r="W82" s="162"/>
      <c r="X82" s="162"/>
      <c r="Y82" s="162"/>
      <c r="Z82" s="151"/>
      <c r="AA82" s="151"/>
      <c r="AB82" s="151"/>
      <c r="AC82" s="151"/>
      <c r="AD82" s="151"/>
      <c r="AE82" s="151"/>
      <c r="AF82" s="151"/>
      <c r="AG82" s="151" t="s">
        <v>152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2" x14ac:dyDescent="0.2">
      <c r="A83" s="158"/>
      <c r="B83" s="159"/>
      <c r="C83" s="260" t="s">
        <v>279</v>
      </c>
      <c r="D83" s="261"/>
      <c r="E83" s="261"/>
      <c r="F83" s="261"/>
      <c r="G83" s="261"/>
      <c r="H83" s="162"/>
      <c r="I83" s="162"/>
      <c r="J83" s="162"/>
      <c r="K83" s="162"/>
      <c r="L83" s="162"/>
      <c r="M83" s="162"/>
      <c r="N83" s="161"/>
      <c r="O83" s="161"/>
      <c r="P83" s="161"/>
      <c r="Q83" s="161"/>
      <c r="R83" s="162"/>
      <c r="S83" s="162"/>
      <c r="T83" s="162"/>
      <c r="U83" s="162"/>
      <c r="V83" s="162"/>
      <c r="W83" s="162"/>
      <c r="X83" s="162"/>
      <c r="Y83" s="162"/>
      <c r="Z83" s="151"/>
      <c r="AA83" s="151"/>
      <c r="AB83" s="151"/>
      <c r="AC83" s="151"/>
      <c r="AD83" s="151"/>
      <c r="AE83" s="151"/>
      <c r="AF83" s="151"/>
      <c r="AG83" s="151" t="s">
        <v>183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3" x14ac:dyDescent="0.2">
      <c r="A84" s="158"/>
      <c r="B84" s="159"/>
      <c r="C84" s="260" t="s">
        <v>251</v>
      </c>
      <c r="D84" s="261"/>
      <c r="E84" s="261"/>
      <c r="F84" s="261"/>
      <c r="G84" s="261"/>
      <c r="H84" s="162"/>
      <c r="I84" s="162"/>
      <c r="J84" s="162"/>
      <c r="K84" s="162"/>
      <c r="L84" s="162"/>
      <c r="M84" s="162"/>
      <c r="N84" s="161"/>
      <c r="O84" s="161"/>
      <c r="P84" s="161"/>
      <c r="Q84" s="161"/>
      <c r="R84" s="162"/>
      <c r="S84" s="162"/>
      <c r="T84" s="162"/>
      <c r="U84" s="162"/>
      <c r="V84" s="162"/>
      <c r="W84" s="162"/>
      <c r="X84" s="162"/>
      <c r="Y84" s="162"/>
      <c r="Z84" s="151"/>
      <c r="AA84" s="151"/>
      <c r="AB84" s="151"/>
      <c r="AC84" s="151"/>
      <c r="AD84" s="151"/>
      <c r="AE84" s="151"/>
      <c r="AF84" s="151"/>
      <c r="AG84" s="151" t="s">
        <v>183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48</v>
      </c>
      <c r="B85" s="173" t="s">
        <v>280</v>
      </c>
      <c r="C85" s="190" t="s">
        <v>281</v>
      </c>
      <c r="D85" s="174" t="s">
        <v>140</v>
      </c>
      <c r="E85" s="175">
        <v>4</v>
      </c>
      <c r="F85" s="176"/>
      <c r="G85" s="177">
        <f>ROUND(E85*F85,2)</f>
        <v>0</v>
      </c>
      <c r="H85" s="176"/>
      <c r="I85" s="177">
        <f>ROUND(E85*H85,2)</f>
        <v>0</v>
      </c>
      <c r="J85" s="176"/>
      <c r="K85" s="177">
        <f>ROUND(E85*J85,2)</f>
        <v>0</v>
      </c>
      <c r="L85" s="177">
        <v>21</v>
      </c>
      <c r="M85" s="177">
        <f>G85*(1+L85/100)</f>
        <v>0</v>
      </c>
      <c r="N85" s="175">
        <v>2.1690000000000001E-2</v>
      </c>
      <c r="O85" s="175">
        <f>ROUND(E85*N85,2)</f>
        <v>0.09</v>
      </c>
      <c r="P85" s="175">
        <v>0</v>
      </c>
      <c r="Q85" s="175">
        <f>ROUND(E85*P85,2)</f>
        <v>0</v>
      </c>
      <c r="R85" s="177" t="s">
        <v>141</v>
      </c>
      <c r="S85" s="177" t="s">
        <v>134</v>
      </c>
      <c r="T85" s="178" t="s">
        <v>134</v>
      </c>
      <c r="U85" s="162">
        <v>0.79300000000000004</v>
      </c>
      <c r="V85" s="162">
        <f>ROUND(E85*U85,2)</f>
        <v>3.17</v>
      </c>
      <c r="W85" s="162"/>
      <c r="X85" s="162" t="s">
        <v>135</v>
      </c>
      <c r="Y85" s="162" t="s">
        <v>136</v>
      </c>
      <c r="Z85" s="151"/>
      <c r="AA85" s="151"/>
      <c r="AB85" s="151"/>
      <c r="AC85" s="151"/>
      <c r="AD85" s="151"/>
      <c r="AE85" s="151"/>
      <c r="AF85" s="151"/>
      <c r="AG85" s="151" t="s">
        <v>137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2" x14ac:dyDescent="0.2">
      <c r="A86" s="158"/>
      <c r="B86" s="159"/>
      <c r="C86" s="251" t="s">
        <v>278</v>
      </c>
      <c r="D86" s="252"/>
      <c r="E86" s="252"/>
      <c r="F86" s="252"/>
      <c r="G86" s="252"/>
      <c r="H86" s="162"/>
      <c r="I86" s="162"/>
      <c r="J86" s="162"/>
      <c r="K86" s="162"/>
      <c r="L86" s="162"/>
      <c r="M86" s="162"/>
      <c r="N86" s="161"/>
      <c r="O86" s="161"/>
      <c r="P86" s="161"/>
      <c r="Q86" s="161"/>
      <c r="R86" s="162"/>
      <c r="S86" s="162"/>
      <c r="T86" s="162"/>
      <c r="U86" s="162"/>
      <c r="V86" s="162"/>
      <c r="W86" s="162"/>
      <c r="X86" s="162"/>
      <c r="Y86" s="162"/>
      <c r="Z86" s="151"/>
      <c r="AA86" s="151"/>
      <c r="AB86" s="151"/>
      <c r="AC86" s="151"/>
      <c r="AD86" s="151"/>
      <c r="AE86" s="151"/>
      <c r="AF86" s="151"/>
      <c r="AG86" s="151" t="s">
        <v>152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2" x14ac:dyDescent="0.2">
      <c r="A87" s="158"/>
      <c r="B87" s="159"/>
      <c r="C87" s="260" t="s">
        <v>279</v>
      </c>
      <c r="D87" s="261"/>
      <c r="E87" s="261"/>
      <c r="F87" s="261"/>
      <c r="G87" s="261"/>
      <c r="H87" s="162"/>
      <c r="I87" s="162"/>
      <c r="J87" s="162"/>
      <c r="K87" s="162"/>
      <c r="L87" s="162"/>
      <c r="M87" s="162"/>
      <c r="N87" s="161"/>
      <c r="O87" s="161"/>
      <c r="P87" s="161"/>
      <c r="Q87" s="161"/>
      <c r="R87" s="162"/>
      <c r="S87" s="162"/>
      <c r="T87" s="162"/>
      <c r="U87" s="162"/>
      <c r="V87" s="162"/>
      <c r="W87" s="162"/>
      <c r="X87" s="162"/>
      <c r="Y87" s="162"/>
      <c r="Z87" s="151"/>
      <c r="AA87" s="151"/>
      <c r="AB87" s="151"/>
      <c r="AC87" s="151"/>
      <c r="AD87" s="151"/>
      <c r="AE87" s="151"/>
      <c r="AF87" s="151"/>
      <c r="AG87" s="151" t="s">
        <v>183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3" x14ac:dyDescent="0.2">
      <c r="A88" s="158"/>
      <c r="B88" s="159"/>
      <c r="C88" s="260" t="s">
        <v>251</v>
      </c>
      <c r="D88" s="261"/>
      <c r="E88" s="261"/>
      <c r="F88" s="261"/>
      <c r="G88" s="261"/>
      <c r="H88" s="162"/>
      <c r="I88" s="162"/>
      <c r="J88" s="162"/>
      <c r="K88" s="162"/>
      <c r="L88" s="162"/>
      <c r="M88" s="162"/>
      <c r="N88" s="161"/>
      <c r="O88" s="161"/>
      <c r="P88" s="161"/>
      <c r="Q88" s="161"/>
      <c r="R88" s="162"/>
      <c r="S88" s="162"/>
      <c r="T88" s="162"/>
      <c r="U88" s="162"/>
      <c r="V88" s="162"/>
      <c r="W88" s="162"/>
      <c r="X88" s="162"/>
      <c r="Y88" s="162"/>
      <c r="Z88" s="151"/>
      <c r="AA88" s="151"/>
      <c r="AB88" s="151"/>
      <c r="AC88" s="151"/>
      <c r="AD88" s="151"/>
      <c r="AE88" s="151"/>
      <c r="AF88" s="151"/>
      <c r="AG88" s="151" t="s">
        <v>183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79">
        <v>49</v>
      </c>
      <c r="B89" s="180" t="s">
        <v>282</v>
      </c>
      <c r="C89" s="189" t="s">
        <v>283</v>
      </c>
      <c r="D89" s="181" t="s">
        <v>140</v>
      </c>
      <c r="E89" s="182">
        <v>6</v>
      </c>
      <c r="F89" s="183"/>
      <c r="G89" s="184">
        <f>ROUND(E89*F89,2)</f>
        <v>0</v>
      </c>
      <c r="H89" s="183"/>
      <c r="I89" s="184">
        <f>ROUND(E89*H89,2)</f>
        <v>0</v>
      </c>
      <c r="J89" s="183"/>
      <c r="K89" s="184">
        <f>ROUND(E89*J89,2)</f>
        <v>0</v>
      </c>
      <c r="L89" s="184">
        <v>21</v>
      </c>
      <c r="M89" s="184">
        <f>G89*(1+L89/100)</f>
        <v>0</v>
      </c>
      <c r="N89" s="182">
        <v>1.1E-4</v>
      </c>
      <c r="O89" s="182">
        <f>ROUND(E89*N89,2)</f>
        <v>0</v>
      </c>
      <c r="P89" s="182">
        <v>2.15E-3</v>
      </c>
      <c r="Q89" s="182">
        <f>ROUND(E89*P89,2)</f>
        <v>0.01</v>
      </c>
      <c r="R89" s="184" t="s">
        <v>141</v>
      </c>
      <c r="S89" s="184" t="s">
        <v>134</v>
      </c>
      <c r="T89" s="185" t="s">
        <v>134</v>
      </c>
      <c r="U89" s="162">
        <v>0.03</v>
      </c>
      <c r="V89" s="162">
        <f>ROUND(E89*U89,2)</f>
        <v>0.18</v>
      </c>
      <c r="W89" s="162"/>
      <c r="X89" s="162" t="s">
        <v>135</v>
      </c>
      <c r="Y89" s="162" t="s">
        <v>136</v>
      </c>
      <c r="Z89" s="151"/>
      <c r="AA89" s="151"/>
      <c r="AB89" s="151"/>
      <c r="AC89" s="151"/>
      <c r="AD89" s="151"/>
      <c r="AE89" s="151"/>
      <c r="AF89" s="151"/>
      <c r="AG89" s="151" t="s">
        <v>137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79">
        <v>50</v>
      </c>
      <c r="B90" s="180" t="s">
        <v>284</v>
      </c>
      <c r="C90" s="189" t="s">
        <v>285</v>
      </c>
      <c r="D90" s="181" t="s">
        <v>286</v>
      </c>
      <c r="E90" s="182">
        <v>1</v>
      </c>
      <c r="F90" s="183"/>
      <c r="G90" s="184">
        <f>ROUND(E90*F90,2)</f>
        <v>0</v>
      </c>
      <c r="H90" s="183"/>
      <c r="I90" s="184">
        <f>ROUND(E90*H90,2)</f>
        <v>0</v>
      </c>
      <c r="J90" s="183"/>
      <c r="K90" s="184">
        <f>ROUND(E90*J90,2)</f>
        <v>0</v>
      </c>
      <c r="L90" s="184">
        <v>21</v>
      </c>
      <c r="M90" s="184">
        <f>G90*(1+L90/100)</f>
        <v>0</v>
      </c>
      <c r="N90" s="182">
        <v>0</v>
      </c>
      <c r="O90" s="182">
        <f>ROUND(E90*N90,2)</f>
        <v>0</v>
      </c>
      <c r="P90" s="182">
        <v>5.13E-3</v>
      </c>
      <c r="Q90" s="182">
        <f>ROUND(E90*P90,2)</f>
        <v>0.01</v>
      </c>
      <c r="R90" s="184" t="s">
        <v>141</v>
      </c>
      <c r="S90" s="184" t="s">
        <v>134</v>
      </c>
      <c r="T90" s="185" t="s">
        <v>134</v>
      </c>
      <c r="U90" s="162">
        <v>0.27900000000000003</v>
      </c>
      <c r="V90" s="162">
        <f>ROUND(E90*U90,2)</f>
        <v>0.28000000000000003</v>
      </c>
      <c r="W90" s="162"/>
      <c r="X90" s="162" t="s">
        <v>135</v>
      </c>
      <c r="Y90" s="162" t="s">
        <v>136</v>
      </c>
      <c r="Z90" s="151"/>
      <c r="AA90" s="151"/>
      <c r="AB90" s="151"/>
      <c r="AC90" s="151"/>
      <c r="AD90" s="151"/>
      <c r="AE90" s="151"/>
      <c r="AF90" s="151"/>
      <c r="AG90" s="151" t="s">
        <v>137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72">
        <v>51</v>
      </c>
      <c r="B91" s="173" t="s">
        <v>287</v>
      </c>
      <c r="C91" s="190" t="s">
        <v>288</v>
      </c>
      <c r="D91" s="174" t="s">
        <v>289</v>
      </c>
      <c r="E91" s="175">
        <v>2</v>
      </c>
      <c r="F91" s="176"/>
      <c r="G91" s="177">
        <f>ROUND(E91*F91,2)</f>
        <v>0</v>
      </c>
      <c r="H91" s="176"/>
      <c r="I91" s="177">
        <f>ROUND(E91*H91,2)</f>
        <v>0</v>
      </c>
      <c r="J91" s="176"/>
      <c r="K91" s="177">
        <f>ROUND(E91*J91,2)</f>
        <v>0</v>
      </c>
      <c r="L91" s="177">
        <v>21</v>
      </c>
      <c r="M91" s="177">
        <f>G91*(1+L91/100)</f>
        <v>0</v>
      </c>
      <c r="N91" s="175">
        <v>4.0400000000000002E-3</v>
      </c>
      <c r="O91" s="175">
        <f>ROUND(E91*N91,2)</f>
        <v>0.01</v>
      </c>
      <c r="P91" s="175">
        <v>0</v>
      </c>
      <c r="Q91" s="175">
        <f>ROUND(E91*P91,2)</f>
        <v>0</v>
      </c>
      <c r="R91" s="177" t="s">
        <v>141</v>
      </c>
      <c r="S91" s="177" t="s">
        <v>134</v>
      </c>
      <c r="T91" s="178" t="s">
        <v>134</v>
      </c>
      <c r="U91" s="162">
        <v>1.59</v>
      </c>
      <c r="V91" s="162">
        <f>ROUND(E91*U91,2)</f>
        <v>3.18</v>
      </c>
      <c r="W91" s="162"/>
      <c r="X91" s="162" t="s">
        <v>135</v>
      </c>
      <c r="Y91" s="162" t="s">
        <v>136</v>
      </c>
      <c r="Z91" s="151"/>
      <c r="AA91" s="151"/>
      <c r="AB91" s="151"/>
      <c r="AC91" s="151"/>
      <c r="AD91" s="151"/>
      <c r="AE91" s="151"/>
      <c r="AF91" s="151"/>
      <c r="AG91" s="151" t="s">
        <v>137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2" x14ac:dyDescent="0.2">
      <c r="A92" s="158"/>
      <c r="B92" s="159"/>
      <c r="C92" s="251" t="s">
        <v>290</v>
      </c>
      <c r="D92" s="252"/>
      <c r="E92" s="252"/>
      <c r="F92" s="252"/>
      <c r="G92" s="252"/>
      <c r="H92" s="162"/>
      <c r="I92" s="162"/>
      <c r="J92" s="162"/>
      <c r="K92" s="162"/>
      <c r="L92" s="162"/>
      <c r="M92" s="162"/>
      <c r="N92" s="161"/>
      <c r="O92" s="161"/>
      <c r="P92" s="161"/>
      <c r="Q92" s="161"/>
      <c r="R92" s="162"/>
      <c r="S92" s="162"/>
      <c r="T92" s="162"/>
      <c r="U92" s="162"/>
      <c r="V92" s="162"/>
      <c r="W92" s="162"/>
      <c r="X92" s="162"/>
      <c r="Y92" s="162"/>
      <c r="Z92" s="151"/>
      <c r="AA92" s="151"/>
      <c r="AB92" s="151"/>
      <c r="AC92" s="151"/>
      <c r="AD92" s="151"/>
      <c r="AE92" s="151"/>
      <c r="AF92" s="151"/>
      <c r="AG92" s="151" t="s">
        <v>152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2" x14ac:dyDescent="0.2">
      <c r="A93" s="158"/>
      <c r="B93" s="159"/>
      <c r="C93" s="260" t="s">
        <v>291</v>
      </c>
      <c r="D93" s="261"/>
      <c r="E93" s="261"/>
      <c r="F93" s="261"/>
      <c r="G93" s="261"/>
      <c r="H93" s="162"/>
      <c r="I93" s="162"/>
      <c r="J93" s="162"/>
      <c r="K93" s="162"/>
      <c r="L93" s="162"/>
      <c r="M93" s="162"/>
      <c r="N93" s="161"/>
      <c r="O93" s="161"/>
      <c r="P93" s="161"/>
      <c r="Q93" s="161"/>
      <c r="R93" s="162"/>
      <c r="S93" s="162"/>
      <c r="T93" s="162"/>
      <c r="U93" s="162"/>
      <c r="V93" s="162"/>
      <c r="W93" s="162"/>
      <c r="X93" s="162"/>
      <c r="Y93" s="162"/>
      <c r="Z93" s="151"/>
      <c r="AA93" s="151"/>
      <c r="AB93" s="151"/>
      <c r="AC93" s="151"/>
      <c r="AD93" s="151"/>
      <c r="AE93" s="151"/>
      <c r="AF93" s="151"/>
      <c r="AG93" s="151" t="s">
        <v>183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9">
        <v>52</v>
      </c>
      <c r="B94" s="180" t="s">
        <v>292</v>
      </c>
      <c r="C94" s="189" t="s">
        <v>293</v>
      </c>
      <c r="D94" s="181" t="s">
        <v>144</v>
      </c>
      <c r="E94" s="182">
        <v>2</v>
      </c>
      <c r="F94" s="183"/>
      <c r="G94" s="184">
        <f t="shared" ref="G94:G103" si="14">ROUND(E94*F94,2)</f>
        <v>0</v>
      </c>
      <c r="H94" s="183"/>
      <c r="I94" s="184">
        <f t="shared" ref="I94:I103" si="15">ROUND(E94*H94,2)</f>
        <v>0</v>
      </c>
      <c r="J94" s="183"/>
      <c r="K94" s="184">
        <f t="shared" ref="K94:K103" si="16">ROUND(E94*J94,2)</f>
        <v>0</v>
      </c>
      <c r="L94" s="184">
        <v>21</v>
      </c>
      <c r="M94" s="184">
        <f t="shared" ref="M94:M103" si="17">G94*(1+L94/100)</f>
        <v>0</v>
      </c>
      <c r="N94" s="182">
        <v>3.8000000000000002E-4</v>
      </c>
      <c r="O94" s="182">
        <f t="shared" ref="O94:O103" si="18">ROUND(E94*N94,2)</f>
        <v>0</v>
      </c>
      <c r="P94" s="182">
        <v>0</v>
      </c>
      <c r="Q94" s="182">
        <f t="shared" ref="Q94:Q103" si="19">ROUND(E94*P94,2)</f>
        <v>0</v>
      </c>
      <c r="R94" s="184" t="s">
        <v>141</v>
      </c>
      <c r="S94" s="184" t="s">
        <v>134</v>
      </c>
      <c r="T94" s="185" t="s">
        <v>134</v>
      </c>
      <c r="U94" s="162">
        <v>0.20599999999999999</v>
      </c>
      <c r="V94" s="162">
        <f t="shared" ref="V94:V103" si="20">ROUND(E94*U94,2)</f>
        <v>0.41</v>
      </c>
      <c r="W94" s="162"/>
      <c r="X94" s="162" t="s">
        <v>135</v>
      </c>
      <c r="Y94" s="162" t="s">
        <v>136</v>
      </c>
      <c r="Z94" s="151"/>
      <c r="AA94" s="151"/>
      <c r="AB94" s="151"/>
      <c r="AC94" s="151"/>
      <c r="AD94" s="151"/>
      <c r="AE94" s="151"/>
      <c r="AF94" s="151"/>
      <c r="AG94" s="151" t="s">
        <v>137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9">
        <v>53</v>
      </c>
      <c r="B95" s="180" t="s">
        <v>294</v>
      </c>
      <c r="C95" s="189" t="s">
        <v>295</v>
      </c>
      <c r="D95" s="181" t="s">
        <v>144</v>
      </c>
      <c r="E95" s="182">
        <v>1</v>
      </c>
      <c r="F95" s="183"/>
      <c r="G95" s="184">
        <f t="shared" si="14"/>
        <v>0</v>
      </c>
      <c r="H95" s="183"/>
      <c r="I95" s="184">
        <f t="shared" si="15"/>
        <v>0</v>
      </c>
      <c r="J95" s="183"/>
      <c r="K95" s="184">
        <f t="shared" si="16"/>
        <v>0</v>
      </c>
      <c r="L95" s="184">
        <v>21</v>
      </c>
      <c r="M95" s="184">
        <f t="shared" si="17"/>
        <v>0</v>
      </c>
      <c r="N95" s="182">
        <v>1.2999999999999999E-3</v>
      </c>
      <c r="O95" s="182">
        <f t="shared" si="18"/>
        <v>0</v>
      </c>
      <c r="P95" s="182">
        <v>0</v>
      </c>
      <c r="Q95" s="182">
        <f t="shared" si="19"/>
        <v>0</v>
      </c>
      <c r="R95" s="184" t="s">
        <v>141</v>
      </c>
      <c r="S95" s="184" t="s">
        <v>134</v>
      </c>
      <c r="T95" s="185" t="s">
        <v>134</v>
      </c>
      <c r="U95" s="162">
        <v>0.35099999999999998</v>
      </c>
      <c r="V95" s="162">
        <f t="shared" si="20"/>
        <v>0.35</v>
      </c>
      <c r="W95" s="162"/>
      <c r="X95" s="162" t="s">
        <v>135</v>
      </c>
      <c r="Y95" s="162" t="s">
        <v>136</v>
      </c>
      <c r="Z95" s="151"/>
      <c r="AA95" s="151"/>
      <c r="AB95" s="151"/>
      <c r="AC95" s="151"/>
      <c r="AD95" s="151"/>
      <c r="AE95" s="151"/>
      <c r="AF95" s="151"/>
      <c r="AG95" s="151" t="s">
        <v>137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79">
        <v>54</v>
      </c>
      <c r="B96" s="180" t="s">
        <v>296</v>
      </c>
      <c r="C96" s="189" t="s">
        <v>297</v>
      </c>
      <c r="D96" s="181" t="s">
        <v>144</v>
      </c>
      <c r="E96" s="182">
        <v>2</v>
      </c>
      <c r="F96" s="183"/>
      <c r="G96" s="184">
        <f t="shared" si="14"/>
        <v>0</v>
      </c>
      <c r="H96" s="183"/>
      <c r="I96" s="184">
        <f t="shared" si="15"/>
        <v>0</v>
      </c>
      <c r="J96" s="183"/>
      <c r="K96" s="184">
        <f t="shared" si="16"/>
        <v>0</v>
      </c>
      <c r="L96" s="184">
        <v>21</v>
      </c>
      <c r="M96" s="184">
        <f t="shared" si="17"/>
        <v>0</v>
      </c>
      <c r="N96" s="182">
        <v>3.0000000000000001E-5</v>
      </c>
      <c r="O96" s="182">
        <f t="shared" si="18"/>
        <v>0</v>
      </c>
      <c r="P96" s="182">
        <v>0</v>
      </c>
      <c r="Q96" s="182">
        <f t="shared" si="19"/>
        <v>0</v>
      </c>
      <c r="R96" s="184" t="s">
        <v>141</v>
      </c>
      <c r="S96" s="184" t="s">
        <v>134</v>
      </c>
      <c r="T96" s="185" t="s">
        <v>134</v>
      </c>
      <c r="U96" s="162">
        <v>0.20599999999999999</v>
      </c>
      <c r="V96" s="162">
        <f t="shared" si="20"/>
        <v>0.41</v>
      </c>
      <c r="W96" s="162"/>
      <c r="X96" s="162" t="s">
        <v>135</v>
      </c>
      <c r="Y96" s="162" t="s">
        <v>136</v>
      </c>
      <c r="Z96" s="151"/>
      <c r="AA96" s="151"/>
      <c r="AB96" s="151"/>
      <c r="AC96" s="151"/>
      <c r="AD96" s="151"/>
      <c r="AE96" s="151"/>
      <c r="AF96" s="151"/>
      <c r="AG96" s="151" t="s">
        <v>137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79">
        <v>55</v>
      </c>
      <c r="B97" s="180" t="s">
        <v>298</v>
      </c>
      <c r="C97" s="189" t="s">
        <v>299</v>
      </c>
      <c r="D97" s="181" t="s">
        <v>144</v>
      </c>
      <c r="E97" s="182">
        <v>2</v>
      </c>
      <c r="F97" s="183"/>
      <c r="G97" s="184">
        <f t="shared" si="14"/>
        <v>0</v>
      </c>
      <c r="H97" s="183"/>
      <c r="I97" s="184">
        <f t="shared" si="15"/>
        <v>0</v>
      </c>
      <c r="J97" s="183"/>
      <c r="K97" s="184">
        <f t="shared" si="16"/>
        <v>0</v>
      </c>
      <c r="L97" s="184">
        <v>21</v>
      </c>
      <c r="M97" s="184">
        <f t="shared" si="17"/>
        <v>0</v>
      </c>
      <c r="N97" s="182">
        <v>3.0000000000000001E-5</v>
      </c>
      <c r="O97" s="182">
        <f t="shared" si="18"/>
        <v>0</v>
      </c>
      <c r="P97" s="182">
        <v>0</v>
      </c>
      <c r="Q97" s="182">
        <f t="shared" si="19"/>
        <v>0</v>
      </c>
      <c r="R97" s="184" t="s">
        <v>141</v>
      </c>
      <c r="S97" s="184" t="s">
        <v>134</v>
      </c>
      <c r="T97" s="185" t="s">
        <v>134</v>
      </c>
      <c r="U97" s="162">
        <v>0.35099999999999998</v>
      </c>
      <c r="V97" s="162">
        <f t="shared" si="20"/>
        <v>0.7</v>
      </c>
      <c r="W97" s="162"/>
      <c r="X97" s="162" t="s">
        <v>135</v>
      </c>
      <c r="Y97" s="162" t="s">
        <v>136</v>
      </c>
      <c r="Z97" s="151"/>
      <c r="AA97" s="151"/>
      <c r="AB97" s="151"/>
      <c r="AC97" s="151"/>
      <c r="AD97" s="151"/>
      <c r="AE97" s="151"/>
      <c r="AF97" s="151"/>
      <c r="AG97" s="151" t="s">
        <v>137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79">
        <v>56</v>
      </c>
      <c r="B98" s="180" t="s">
        <v>300</v>
      </c>
      <c r="C98" s="189" t="s">
        <v>301</v>
      </c>
      <c r="D98" s="181" t="s">
        <v>144</v>
      </c>
      <c r="E98" s="182">
        <v>2</v>
      </c>
      <c r="F98" s="183"/>
      <c r="G98" s="184">
        <f t="shared" si="14"/>
        <v>0</v>
      </c>
      <c r="H98" s="183"/>
      <c r="I98" s="184">
        <f t="shared" si="15"/>
        <v>0</v>
      </c>
      <c r="J98" s="183"/>
      <c r="K98" s="184">
        <f t="shared" si="16"/>
        <v>0</v>
      </c>
      <c r="L98" s="184">
        <v>21</v>
      </c>
      <c r="M98" s="184">
        <f t="shared" si="17"/>
        <v>0</v>
      </c>
      <c r="N98" s="182">
        <v>0</v>
      </c>
      <c r="O98" s="182">
        <f t="shared" si="18"/>
        <v>0</v>
      </c>
      <c r="P98" s="182">
        <v>0</v>
      </c>
      <c r="Q98" s="182">
        <f t="shared" si="19"/>
        <v>0</v>
      </c>
      <c r="R98" s="184"/>
      <c r="S98" s="184" t="s">
        <v>134</v>
      </c>
      <c r="T98" s="185" t="s">
        <v>134</v>
      </c>
      <c r="U98" s="162">
        <v>6.4000000000000001E-2</v>
      </c>
      <c r="V98" s="162">
        <f t="shared" si="20"/>
        <v>0.13</v>
      </c>
      <c r="W98" s="162"/>
      <c r="X98" s="162" t="s">
        <v>135</v>
      </c>
      <c r="Y98" s="162" t="s">
        <v>136</v>
      </c>
      <c r="Z98" s="151"/>
      <c r="AA98" s="151"/>
      <c r="AB98" s="151"/>
      <c r="AC98" s="151"/>
      <c r="AD98" s="151"/>
      <c r="AE98" s="151"/>
      <c r="AF98" s="151"/>
      <c r="AG98" s="151" t="s">
        <v>137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79">
        <v>57</v>
      </c>
      <c r="B99" s="180" t="s">
        <v>302</v>
      </c>
      <c r="C99" s="189" t="s">
        <v>303</v>
      </c>
      <c r="D99" s="181" t="s">
        <v>140</v>
      </c>
      <c r="E99" s="182">
        <v>15</v>
      </c>
      <c r="F99" s="183"/>
      <c r="G99" s="184">
        <f t="shared" si="14"/>
        <v>0</v>
      </c>
      <c r="H99" s="183"/>
      <c r="I99" s="184">
        <f t="shared" si="15"/>
        <v>0</v>
      </c>
      <c r="J99" s="183"/>
      <c r="K99" s="184">
        <f t="shared" si="16"/>
        <v>0</v>
      </c>
      <c r="L99" s="184">
        <v>21</v>
      </c>
      <c r="M99" s="184">
        <f t="shared" si="17"/>
        <v>0</v>
      </c>
      <c r="N99" s="182">
        <v>0</v>
      </c>
      <c r="O99" s="182">
        <f t="shared" si="18"/>
        <v>0</v>
      </c>
      <c r="P99" s="182">
        <v>0</v>
      </c>
      <c r="Q99" s="182">
        <f t="shared" si="19"/>
        <v>0</v>
      </c>
      <c r="R99" s="184"/>
      <c r="S99" s="184" t="s">
        <v>134</v>
      </c>
      <c r="T99" s="185" t="s">
        <v>134</v>
      </c>
      <c r="U99" s="162">
        <v>6.2E-2</v>
      </c>
      <c r="V99" s="162">
        <f t="shared" si="20"/>
        <v>0.93</v>
      </c>
      <c r="W99" s="162"/>
      <c r="X99" s="162" t="s">
        <v>135</v>
      </c>
      <c r="Y99" s="162" t="s">
        <v>136</v>
      </c>
      <c r="Z99" s="151"/>
      <c r="AA99" s="151"/>
      <c r="AB99" s="151"/>
      <c r="AC99" s="151"/>
      <c r="AD99" s="151"/>
      <c r="AE99" s="151"/>
      <c r="AF99" s="151"/>
      <c r="AG99" s="151" t="s">
        <v>137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9">
        <v>58</v>
      </c>
      <c r="B100" s="180" t="s">
        <v>304</v>
      </c>
      <c r="C100" s="189" t="s">
        <v>305</v>
      </c>
      <c r="D100" s="181" t="s">
        <v>289</v>
      </c>
      <c r="E100" s="182">
        <v>1</v>
      </c>
      <c r="F100" s="183"/>
      <c r="G100" s="184">
        <f t="shared" si="14"/>
        <v>0</v>
      </c>
      <c r="H100" s="183"/>
      <c r="I100" s="184">
        <f t="shared" si="15"/>
        <v>0</v>
      </c>
      <c r="J100" s="183"/>
      <c r="K100" s="184">
        <f t="shared" si="16"/>
        <v>0</v>
      </c>
      <c r="L100" s="184">
        <v>21</v>
      </c>
      <c r="M100" s="184">
        <f t="shared" si="17"/>
        <v>0</v>
      </c>
      <c r="N100" s="182">
        <v>2.8250000000000001E-2</v>
      </c>
      <c r="O100" s="182">
        <f t="shared" si="18"/>
        <v>0.03</v>
      </c>
      <c r="P100" s="182">
        <v>0</v>
      </c>
      <c r="Q100" s="182">
        <f t="shared" si="19"/>
        <v>0</v>
      </c>
      <c r="R100" s="184"/>
      <c r="S100" s="184" t="s">
        <v>160</v>
      </c>
      <c r="T100" s="185" t="s">
        <v>161</v>
      </c>
      <c r="U100" s="162">
        <v>0.9</v>
      </c>
      <c r="V100" s="162">
        <f t="shared" si="20"/>
        <v>0.9</v>
      </c>
      <c r="W100" s="162"/>
      <c r="X100" s="162" t="s">
        <v>135</v>
      </c>
      <c r="Y100" s="162" t="s">
        <v>136</v>
      </c>
      <c r="Z100" s="151"/>
      <c r="AA100" s="151"/>
      <c r="AB100" s="151"/>
      <c r="AC100" s="151"/>
      <c r="AD100" s="151"/>
      <c r="AE100" s="151"/>
      <c r="AF100" s="151"/>
      <c r="AG100" s="151" t="s">
        <v>137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9">
        <v>59</v>
      </c>
      <c r="B101" s="180" t="s">
        <v>306</v>
      </c>
      <c r="C101" s="189" t="s">
        <v>307</v>
      </c>
      <c r="D101" s="181" t="s">
        <v>144</v>
      </c>
      <c r="E101" s="182">
        <v>1</v>
      </c>
      <c r="F101" s="183"/>
      <c r="G101" s="184">
        <f t="shared" si="14"/>
        <v>0</v>
      </c>
      <c r="H101" s="183"/>
      <c r="I101" s="184">
        <f t="shared" si="15"/>
        <v>0</v>
      </c>
      <c r="J101" s="183"/>
      <c r="K101" s="184">
        <f t="shared" si="16"/>
        <v>0</v>
      </c>
      <c r="L101" s="184">
        <v>21</v>
      </c>
      <c r="M101" s="184">
        <f t="shared" si="17"/>
        <v>0</v>
      </c>
      <c r="N101" s="182">
        <v>2.7999999999999998E-4</v>
      </c>
      <c r="O101" s="182">
        <f t="shared" si="18"/>
        <v>0</v>
      </c>
      <c r="P101" s="182">
        <v>4.1000000000000003E-3</v>
      </c>
      <c r="Q101" s="182">
        <f t="shared" si="19"/>
        <v>0</v>
      </c>
      <c r="R101" s="184"/>
      <c r="S101" s="184" t="s">
        <v>160</v>
      </c>
      <c r="T101" s="185" t="s">
        <v>134</v>
      </c>
      <c r="U101" s="162">
        <v>0.372</v>
      </c>
      <c r="V101" s="162">
        <f t="shared" si="20"/>
        <v>0.37</v>
      </c>
      <c r="W101" s="162"/>
      <c r="X101" s="162" t="s">
        <v>135</v>
      </c>
      <c r="Y101" s="162" t="s">
        <v>136</v>
      </c>
      <c r="Z101" s="151"/>
      <c r="AA101" s="151"/>
      <c r="AB101" s="151"/>
      <c r="AC101" s="151"/>
      <c r="AD101" s="151"/>
      <c r="AE101" s="151"/>
      <c r="AF101" s="151"/>
      <c r="AG101" s="151" t="s">
        <v>137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2">
        <v>60</v>
      </c>
      <c r="B102" s="173" t="s">
        <v>308</v>
      </c>
      <c r="C102" s="190" t="s">
        <v>309</v>
      </c>
      <c r="D102" s="174" t="s">
        <v>144</v>
      </c>
      <c r="E102" s="175">
        <v>1</v>
      </c>
      <c r="F102" s="176"/>
      <c r="G102" s="177">
        <f t="shared" si="14"/>
        <v>0</v>
      </c>
      <c r="H102" s="176"/>
      <c r="I102" s="177">
        <f t="shared" si="15"/>
        <v>0</v>
      </c>
      <c r="J102" s="176"/>
      <c r="K102" s="177">
        <f t="shared" si="16"/>
        <v>0</v>
      </c>
      <c r="L102" s="177">
        <v>21</v>
      </c>
      <c r="M102" s="177">
        <f t="shared" si="17"/>
        <v>0</v>
      </c>
      <c r="N102" s="175">
        <v>2.97E-3</v>
      </c>
      <c r="O102" s="175">
        <f t="shared" si="18"/>
        <v>0</v>
      </c>
      <c r="P102" s="175">
        <v>0</v>
      </c>
      <c r="Q102" s="175">
        <f t="shared" si="19"/>
        <v>0</v>
      </c>
      <c r="R102" s="177"/>
      <c r="S102" s="177" t="s">
        <v>160</v>
      </c>
      <c r="T102" s="178" t="s">
        <v>161</v>
      </c>
      <c r="U102" s="162">
        <v>0.433</v>
      </c>
      <c r="V102" s="162">
        <f t="shared" si="20"/>
        <v>0.43</v>
      </c>
      <c r="W102" s="162"/>
      <c r="X102" s="162" t="s">
        <v>135</v>
      </c>
      <c r="Y102" s="162" t="s">
        <v>136</v>
      </c>
      <c r="Z102" s="151"/>
      <c r="AA102" s="151"/>
      <c r="AB102" s="151"/>
      <c r="AC102" s="151"/>
      <c r="AD102" s="151"/>
      <c r="AE102" s="151"/>
      <c r="AF102" s="151"/>
      <c r="AG102" s="151" t="s">
        <v>137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>
        <v>61</v>
      </c>
      <c r="B103" s="159" t="s">
        <v>310</v>
      </c>
      <c r="C103" s="191" t="s">
        <v>311</v>
      </c>
      <c r="D103" s="160" t="s">
        <v>0</v>
      </c>
      <c r="E103" s="186"/>
      <c r="F103" s="163"/>
      <c r="G103" s="162">
        <f t="shared" si="14"/>
        <v>0</v>
      </c>
      <c r="H103" s="163"/>
      <c r="I103" s="162">
        <f t="shared" si="15"/>
        <v>0</v>
      </c>
      <c r="J103" s="163"/>
      <c r="K103" s="162">
        <f t="shared" si="16"/>
        <v>0</v>
      </c>
      <c r="L103" s="162">
        <v>21</v>
      </c>
      <c r="M103" s="162">
        <f t="shared" si="17"/>
        <v>0</v>
      </c>
      <c r="N103" s="161">
        <v>0</v>
      </c>
      <c r="O103" s="161">
        <f t="shared" si="18"/>
        <v>0</v>
      </c>
      <c r="P103" s="161">
        <v>0</v>
      </c>
      <c r="Q103" s="161">
        <f t="shared" si="19"/>
        <v>0</v>
      </c>
      <c r="R103" s="162" t="s">
        <v>141</v>
      </c>
      <c r="S103" s="162" t="s">
        <v>134</v>
      </c>
      <c r="T103" s="162" t="s">
        <v>246</v>
      </c>
      <c r="U103" s="162">
        <v>0</v>
      </c>
      <c r="V103" s="162">
        <f t="shared" si="20"/>
        <v>0</v>
      </c>
      <c r="W103" s="162"/>
      <c r="X103" s="162" t="s">
        <v>225</v>
      </c>
      <c r="Y103" s="162" t="s">
        <v>136</v>
      </c>
      <c r="Z103" s="151"/>
      <c r="AA103" s="151"/>
      <c r="AB103" s="151"/>
      <c r="AC103" s="151"/>
      <c r="AD103" s="151"/>
      <c r="AE103" s="151"/>
      <c r="AF103" s="151"/>
      <c r="AG103" s="151" t="s">
        <v>226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2" x14ac:dyDescent="0.2">
      <c r="A104" s="158"/>
      <c r="B104" s="159"/>
      <c r="C104" s="262" t="s">
        <v>275</v>
      </c>
      <c r="D104" s="263"/>
      <c r="E104" s="263"/>
      <c r="F104" s="263"/>
      <c r="G104" s="263"/>
      <c r="H104" s="162"/>
      <c r="I104" s="162"/>
      <c r="J104" s="162"/>
      <c r="K104" s="162"/>
      <c r="L104" s="162"/>
      <c r="M104" s="162"/>
      <c r="N104" s="161"/>
      <c r="O104" s="161"/>
      <c r="P104" s="161"/>
      <c r="Q104" s="161"/>
      <c r="R104" s="162"/>
      <c r="S104" s="162"/>
      <c r="T104" s="162"/>
      <c r="U104" s="162"/>
      <c r="V104" s="162"/>
      <c r="W104" s="162"/>
      <c r="X104" s="162"/>
      <c r="Y104" s="162"/>
      <c r="Z104" s="151"/>
      <c r="AA104" s="151"/>
      <c r="AB104" s="151"/>
      <c r="AC104" s="151"/>
      <c r="AD104" s="151"/>
      <c r="AE104" s="151"/>
      <c r="AF104" s="151"/>
      <c r="AG104" s="151" t="s">
        <v>152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x14ac:dyDescent="0.2">
      <c r="A105" s="165" t="s">
        <v>128</v>
      </c>
      <c r="B105" s="166" t="s">
        <v>76</v>
      </c>
      <c r="C105" s="188" t="s">
        <v>77</v>
      </c>
      <c r="D105" s="167"/>
      <c r="E105" s="168"/>
      <c r="F105" s="169"/>
      <c r="G105" s="169">
        <f>SUMIF(AG106:AG113,"&lt;&gt;NOR",G106:G113)</f>
        <v>0</v>
      </c>
      <c r="H105" s="169"/>
      <c r="I105" s="169">
        <f>SUM(I106:I113)</f>
        <v>0</v>
      </c>
      <c r="J105" s="169"/>
      <c r="K105" s="169">
        <f>SUM(K106:K113)</f>
        <v>0</v>
      </c>
      <c r="L105" s="169"/>
      <c r="M105" s="169">
        <f>SUM(M106:M113)</f>
        <v>0</v>
      </c>
      <c r="N105" s="168"/>
      <c r="O105" s="168">
        <f>SUM(O106:O113)</f>
        <v>0.02</v>
      </c>
      <c r="P105" s="168"/>
      <c r="Q105" s="168">
        <f>SUM(Q106:Q113)</f>
        <v>0</v>
      </c>
      <c r="R105" s="169"/>
      <c r="S105" s="169"/>
      <c r="T105" s="170"/>
      <c r="U105" s="164"/>
      <c r="V105" s="164">
        <f>SUM(V106:V113)</f>
        <v>10.47</v>
      </c>
      <c r="W105" s="164"/>
      <c r="X105" s="164"/>
      <c r="Y105" s="164"/>
      <c r="AG105" t="s">
        <v>129</v>
      </c>
    </row>
    <row r="106" spans="1:60" ht="22.5" outlineLevel="1" x14ac:dyDescent="0.2">
      <c r="A106" s="179">
        <v>62</v>
      </c>
      <c r="B106" s="180" t="s">
        <v>312</v>
      </c>
      <c r="C106" s="189" t="s">
        <v>313</v>
      </c>
      <c r="D106" s="181" t="s">
        <v>289</v>
      </c>
      <c r="E106" s="182">
        <v>2</v>
      </c>
      <c r="F106" s="183"/>
      <c r="G106" s="184">
        <f t="shared" ref="G106:G112" si="21">ROUND(E106*F106,2)</f>
        <v>0</v>
      </c>
      <c r="H106" s="183"/>
      <c r="I106" s="184">
        <f t="shared" ref="I106:I112" si="22">ROUND(E106*H106,2)</f>
        <v>0</v>
      </c>
      <c r="J106" s="183"/>
      <c r="K106" s="184">
        <f t="shared" ref="K106:K112" si="23">ROUND(E106*J106,2)</f>
        <v>0</v>
      </c>
      <c r="L106" s="184">
        <v>21</v>
      </c>
      <c r="M106" s="184">
        <f t="shared" ref="M106:M112" si="24">G106*(1+L106/100)</f>
        <v>0</v>
      </c>
      <c r="N106" s="182">
        <v>1.085E-2</v>
      </c>
      <c r="O106" s="182">
        <f t="shared" ref="O106:O112" si="25">ROUND(E106*N106,2)</f>
        <v>0.02</v>
      </c>
      <c r="P106" s="182">
        <v>0</v>
      </c>
      <c r="Q106" s="182">
        <f t="shared" ref="Q106:Q112" si="26">ROUND(E106*P106,2)</f>
        <v>0</v>
      </c>
      <c r="R106" s="184" t="s">
        <v>145</v>
      </c>
      <c r="S106" s="184" t="s">
        <v>134</v>
      </c>
      <c r="T106" s="185" t="s">
        <v>134</v>
      </c>
      <c r="U106" s="162">
        <v>5.2370000000000001</v>
      </c>
      <c r="V106" s="162">
        <f t="shared" ref="V106:V112" si="27">ROUND(E106*U106,2)</f>
        <v>10.47</v>
      </c>
      <c r="W106" s="162"/>
      <c r="X106" s="162" t="s">
        <v>135</v>
      </c>
      <c r="Y106" s="162" t="s">
        <v>136</v>
      </c>
      <c r="Z106" s="151"/>
      <c r="AA106" s="151"/>
      <c r="AB106" s="151"/>
      <c r="AC106" s="151"/>
      <c r="AD106" s="151"/>
      <c r="AE106" s="151"/>
      <c r="AF106" s="151"/>
      <c r="AG106" s="151" t="s">
        <v>137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ht="22.5" outlineLevel="1" x14ac:dyDescent="0.2">
      <c r="A107" s="179">
        <v>63</v>
      </c>
      <c r="B107" s="180" t="s">
        <v>314</v>
      </c>
      <c r="C107" s="189" t="s">
        <v>534</v>
      </c>
      <c r="D107" s="181" t="s">
        <v>208</v>
      </c>
      <c r="E107" s="182">
        <v>1</v>
      </c>
      <c r="F107" s="183"/>
      <c r="G107" s="184">
        <f t="shared" si="21"/>
        <v>0</v>
      </c>
      <c r="H107" s="183"/>
      <c r="I107" s="184">
        <f t="shared" si="22"/>
        <v>0</v>
      </c>
      <c r="J107" s="183"/>
      <c r="K107" s="184">
        <f t="shared" si="23"/>
        <v>0</v>
      </c>
      <c r="L107" s="184">
        <v>21</v>
      </c>
      <c r="M107" s="184">
        <f t="shared" si="24"/>
        <v>0</v>
      </c>
      <c r="N107" s="182">
        <v>0</v>
      </c>
      <c r="O107" s="182">
        <f t="shared" si="25"/>
        <v>0</v>
      </c>
      <c r="P107" s="182">
        <v>0</v>
      </c>
      <c r="Q107" s="182">
        <f t="shared" si="26"/>
        <v>0</v>
      </c>
      <c r="R107" s="184"/>
      <c r="S107" s="184" t="s">
        <v>160</v>
      </c>
      <c r="T107" s="185" t="s">
        <v>161</v>
      </c>
      <c r="U107" s="162">
        <v>0</v>
      </c>
      <c r="V107" s="162">
        <f t="shared" si="27"/>
        <v>0</v>
      </c>
      <c r="W107" s="162"/>
      <c r="X107" s="162" t="s">
        <v>135</v>
      </c>
      <c r="Y107" s="162" t="s">
        <v>136</v>
      </c>
      <c r="Z107" s="151"/>
      <c r="AA107" s="151"/>
      <c r="AB107" s="151"/>
      <c r="AC107" s="151"/>
      <c r="AD107" s="151"/>
      <c r="AE107" s="151"/>
      <c r="AF107" s="151"/>
      <c r="AG107" s="151" t="s">
        <v>137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79">
        <v>64</v>
      </c>
      <c r="B108" s="180" t="s">
        <v>315</v>
      </c>
      <c r="C108" s="189" t="s">
        <v>316</v>
      </c>
      <c r="D108" s="181" t="s">
        <v>208</v>
      </c>
      <c r="E108" s="182">
        <v>1</v>
      </c>
      <c r="F108" s="183"/>
      <c r="G108" s="184">
        <f t="shared" si="21"/>
        <v>0</v>
      </c>
      <c r="H108" s="183"/>
      <c r="I108" s="184">
        <f t="shared" si="22"/>
        <v>0</v>
      </c>
      <c r="J108" s="183"/>
      <c r="K108" s="184">
        <f t="shared" si="23"/>
        <v>0</v>
      </c>
      <c r="L108" s="184">
        <v>21</v>
      </c>
      <c r="M108" s="184">
        <f t="shared" si="24"/>
        <v>0</v>
      </c>
      <c r="N108" s="182">
        <v>0</v>
      </c>
      <c r="O108" s="182">
        <f t="shared" si="25"/>
        <v>0</v>
      </c>
      <c r="P108" s="182">
        <v>0</v>
      </c>
      <c r="Q108" s="182">
        <f t="shared" si="26"/>
        <v>0</v>
      </c>
      <c r="R108" s="184"/>
      <c r="S108" s="184" t="s">
        <v>160</v>
      </c>
      <c r="T108" s="185" t="s">
        <v>161</v>
      </c>
      <c r="U108" s="162">
        <v>0</v>
      </c>
      <c r="V108" s="162">
        <f t="shared" si="27"/>
        <v>0</v>
      </c>
      <c r="W108" s="162"/>
      <c r="X108" s="162" t="s">
        <v>135</v>
      </c>
      <c r="Y108" s="162" t="s">
        <v>136</v>
      </c>
      <c r="Z108" s="151"/>
      <c r="AA108" s="151"/>
      <c r="AB108" s="151"/>
      <c r="AC108" s="151"/>
      <c r="AD108" s="151"/>
      <c r="AE108" s="151"/>
      <c r="AF108" s="151"/>
      <c r="AG108" s="151" t="s">
        <v>137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9">
        <v>65</v>
      </c>
      <c r="B109" s="180" t="s">
        <v>317</v>
      </c>
      <c r="C109" s="189" t="s">
        <v>318</v>
      </c>
      <c r="D109" s="181" t="s">
        <v>208</v>
      </c>
      <c r="E109" s="182">
        <v>1</v>
      </c>
      <c r="F109" s="183"/>
      <c r="G109" s="184">
        <f t="shared" si="21"/>
        <v>0</v>
      </c>
      <c r="H109" s="183"/>
      <c r="I109" s="184">
        <f t="shared" si="22"/>
        <v>0</v>
      </c>
      <c r="J109" s="183"/>
      <c r="K109" s="184">
        <f t="shared" si="23"/>
        <v>0</v>
      </c>
      <c r="L109" s="184">
        <v>21</v>
      </c>
      <c r="M109" s="184">
        <f t="shared" si="24"/>
        <v>0</v>
      </c>
      <c r="N109" s="182">
        <v>0</v>
      </c>
      <c r="O109" s="182">
        <f t="shared" si="25"/>
        <v>0</v>
      </c>
      <c r="P109" s="182">
        <v>0</v>
      </c>
      <c r="Q109" s="182">
        <f t="shared" si="26"/>
        <v>0</v>
      </c>
      <c r="R109" s="184"/>
      <c r="S109" s="184" t="s">
        <v>160</v>
      </c>
      <c r="T109" s="185" t="s">
        <v>161</v>
      </c>
      <c r="U109" s="162">
        <v>0</v>
      </c>
      <c r="V109" s="162">
        <f t="shared" si="27"/>
        <v>0</v>
      </c>
      <c r="W109" s="162"/>
      <c r="X109" s="162" t="s">
        <v>135</v>
      </c>
      <c r="Y109" s="162" t="s">
        <v>136</v>
      </c>
      <c r="Z109" s="151"/>
      <c r="AA109" s="151"/>
      <c r="AB109" s="151"/>
      <c r="AC109" s="151"/>
      <c r="AD109" s="151"/>
      <c r="AE109" s="151"/>
      <c r="AF109" s="151"/>
      <c r="AG109" s="151" t="s">
        <v>137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9">
        <v>66</v>
      </c>
      <c r="B110" s="180" t="s">
        <v>319</v>
      </c>
      <c r="C110" s="189" t="s">
        <v>320</v>
      </c>
      <c r="D110" s="181" t="s">
        <v>208</v>
      </c>
      <c r="E110" s="182">
        <v>1</v>
      </c>
      <c r="F110" s="183"/>
      <c r="G110" s="184">
        <f t="shared" si="21"/>
        <v>0</v>
      </c>
      <c r="H110" s="183"/>
      <c r="I110" s="184">
        <f t="shared" si="22"/>
        <v>0</v>
      </c>
      <c r="J110" s="183"/>
      <c r="K110" s="184">
        <f t="shared" si="23"/>
        <v>0</v>
      </c>
      <c r="L110" s="184">
        <v>21</v>
      </c>
      <c r="M110" s="184">
        <f t="shared" si="24"/>
        <v>0</v>
      </c>
      <c r="N110" s="182">
        <v>0</v>
      </c>
      <c r="O110" s="182">
        <f t="shared" si="25"/>
        <v>0</v>
      </c>
      <c r="P110" s="182">
        <v>0</v>
      </c>
      <c r="Q110" s="182">
        <f t="shared" si="26"/>
        <v>0</v>
      </c>
      <c r="R110" s="184"/>
      <c r="S110" s="184" t="s">
        <v>160</v>
      </c>
      <c r="T110" s="185" t="s">
        <v>161</v>
      </c>
      <c r="U110" s="162">
        <v>0</v>
      </c>
      <c r="V110" s="162">
        <f t="shared" si="27"/>
        <v>0</v>
      </c>
      <c r="W110" s="162"/>
      <c r="X110" s="162" t="s">
        <v>135</v>
      </c>
      <c r="Y110" s="162" t="s">
        <v>136</v>
      </c>
      <c r="Z110" s="151"/>
      <c r="AA110" s="151"/>
      <c r="AB110" s="151"/>
      <c r="AC110" s="151"/>
      <c r="AD110" s="151"/>
      <c r="AE110" s="151"/>
      <c r="AF110" s="151"/>
      <c r="AG110" s="151" t="s">
        <v>137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2">
        <v>67</v>
      </c>
      <c r="B111" s="173" t="s">
        <v>321</v>
      </c>
      <c r="C111" s="190" t="s">
        <v>322</v>
      </c>
      <c r="D111" s="174" t="s">
        <v>208</v>
      </c>
      <c r="E111" s="175">
        <v>1</v>
      </c>
      <c r="F111" s="176"/>
      <c r="G111" s="177">
        <f t="shared" si="21"/>
        <v>0</v>
      </c>
      <c r="H111" s="176"/>
      <c r="I111" s="177">
        <f t="shared" si="22"/>
        <v>0</v>
      </c>
      <c r="J111" s="176"/>
      <c r="K111" s="177">
        <f t="shared" si="23"/>
        <v>0</v>
      </c>
      <c r="L111" s="177">
        <v>21</v>
      </c>
      <c r="M111" s="177">
        <f t="shared" si="24"/>
        <v>0</v>
      </c>
      <c r="N111" s="175">
        <v>0</v>
      </c>
      <c r="O111" s="175">
        <f t="shared" si="25"/>
        <v>0</v>
      </c>
      <c r="P111" s="175">
        <v>0</v>
      </c>
      <c r="Q111" s="175">
        <f t="shared" si="26"/>
        <v>0</v>
      </c>
      <c r="R111" s="177"/>
      <c r="S111" s="177" t="s">
        <v>160</v>
      </c>
      <c r="T111" s="178" t="s">
        <v>161</v>
      </c>
      <c r="U111" s="162">
        <v>0</v>
      </c>
      <c r="V111" s="162">
        <f t="shared" si="27"/>
        <v>0</v>
      </c>
      <c r="W111" s="162"/>
      <c r="X111" s="162" t="s">
        <v>135</v>
      </c>
      <c r="Y111" s="162" t="s">
        <v>136</v>
      </c>
      <c r="Z111" s="151"/>
      <c r="AA111" s="151"/>
      <c r="AB111" s="151"/>
      <c r="AC111" s="151"/>
      <c r="AD111" s="151"/>
      <c r="AE111" s="151"/>
      <c r="AF111" s="151"/>
      <c r="AG111" s="151" t="s">
        <v>137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>
        <v>68</v>
      </c>
      <c r="B112" s="159" t="s">
        <v>323</v>
      </c>
      <c r="C112" s="191" t="s">
        <v>324</v>
      </c>
      <c r="D112" s="160" t="s">
        <v>0</v>
      </c>
      <c r="E112" s="186"/>
      <c r="F112" s="163"/>
      <c r="G112" s="162">
        <f t="shared" si="21"/>
        <v>0</v>
      </c>
      <c r="H112" s="163"/>
      <c r="I112" s="162">
        <f t="shared" si="22"/>
        <v>0</v>
      </c>
      <c r="J112" s="163"/>
      <c r="K112" s="162">
        <f t="shared" si="23"/>
        <v>0</v>
      </c>
      <c r="L112" s="162">
        <v>21</v>
      </c>
      <c r="M112" s="162">
        <f t="shared" si="24"/>
        <v>0</v>
      </c>
      <c r="N112" s="161">
        <v>0</v>
      </c>
      <c r="O112" s="161">
        <f t="shared" si="25"/>
        <v>0</v>
      </c>
      <c r="P112" s="161">
        <v>0</v>
      </c>
      <c r="Q112" s="161">
        <f t="shared" si="26"/>
        <v>0</v>
      </c>
      <c r="R112" s="162" t="s">
        <v>145</v>
      </c>
      <c r="S112" s="162" t="s">
        <v>134</v>
      </c>
      <c r="T112" s="162" t="s">
        <v>134</v>
      </c>
      <c r="U112" s="162">
        <v>0</v>
      </c>
      <c r="V112" s="162">
        <f t="shared" si="27"/>
        <v>0</v>
      </c>
      <c r="W112" s="162"/>
      <c r="X112" s="162" t="s">
        <v>225</v>
      </c>
      <c r="Y112" s="162" t="s">
        <v>136</v>
      </c>
      <c r="Z112" s="151"/>
      <c r="AA112" s="151"/>
      <c r="AB112" s="151"/>
      <c r="AC112" s="151"/>
      <c r="AD112" s="151"/>
      <c r="AE112" s="151"/>
      <c r="AF112" s="151"/>
      <c r="AG112" s="151" t="s">
        <v>226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2" x14ac:dyDescent="0.2">
      <c r="A113" s="158"/>
      <c r="B113" s="159"/>
      <c r="C113" s="262" t="s">
        <v>275</v>
      </c>
      <c r="D113" s="263"/>
      <c r="E113" s="263"/>
      <c r="F113" s="263"/>
      <c r="G113" s="263"/>
      <c r="H113" s="162"/>
      <c r="I113" s="162"/>
      <c r="J113" s="162"/>
      <c r="K113" s="162"/>
      <c r="L113" s="162"/>
      <c r="M113" s="162"/>
      <c r="N113" s="161"/>
      <c r="O113" s="161"/>
      <c r="P113" s="161"/>
      <c r="Q113" s="161"/>
      <c r="R113" s="162"/>
      <c r="S113" s="162"/>
      <c r="T113" s="162"/>
      <c r="U113" s="162"/>
      <c r="V113" s="162"/>
      <c r="W113" s="162"/>
      <c r="X113" s="162"/>
      <c r="Y113" s="162"/>
      <c r="Z113" s="151"/>
      <c r="AA113" s="151"/>
      <c r="AB113" s="151"/>
      <c r="AC113" s="151"/>
      <c r="AD113" s="151"/>
      <c r="AE113" s="151"/>
      <c r="AF113" s="151"/>
      <c r="AG113" s="151" t="s">
        <v>152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x14ac:dyDescent="0.2">
      <c r="A114" s="165" t="s">
        <v>128</v>
      </c>
      <c r="B114" s="166" t="s">
        <v>78</v>
      </c>
      <c r="C114" s="188" t="s">
        <v>79</v>
      </c>
      <c r="D114" s="167"/>
      <c r="E114" s="168"/>
      <c r="F114" s="169"/>
      <c r="G114" s="169">
        <f>SUMIF(AG115:AG131,"&lt;&gt;NOR",G115:G131)</f>
        <v>0</v>
      </c>
      <c r="H114" s="169"/>
      <c r="I114" s="169">
        <f>SUM(I115:I131)</f>
        <v>0</v>
      </c>
      <c r="J114" s="169"/>
      <c r="K114" s="169">
        <f>SUM(K115:K131)</f>
        <v>0</v>
      </c>
      <c r="L114" s="169"/>
      <c r="M114" s="169">
        <f>SUM(M115:M131)</f>
        <v>0</v>
      </c>
      <c r="N114" s="168"/>
      <c r="O114" s="168">
        <f>SUM(O115:O131)</f>
        <v>0</v>
      </c>
      <c r="P114" s="168"/>
      <c r="Q114" s="168">
        <f>SUM(Q115:Q131)</f>
        <v>0</v>
      </c>
      <c r="R114" s="169"/>
      <c r="S114" s="169"/>
      <c r="T114" s="170"/>
      <c r="U114" s="164"/>
      <c r="V114" s="164">
        <f>SUM(V115:V131)</f>
        <v>0</v>
      </c>
      <c r="W114" s="164"/>
      <c r="X114" s="164"/>
      <c r="Y114" s="164"/>
      <c r="AG114" t="s">
        <v>129</v>
      </c>
    </row>
    <row r="115" spans="1:60" outlineLevel="1" x14ac:dyDescent="0.2">
      <c r="A115" s="179">
        <v>69</v>
      </c>
      <c r="B115" s="180" t="s">
        <v>325</v>
      </c>
      <c r="C115" s="189" t="s">
        <v>326</v>
      </c>
      <c r="D115" s="181" t="s">
        <v>208</v>
      </c>
      <c r="E115" s="182">
        <v>1</v>
      </c>
      <c r="F115" s="183"/>
      <c r="G115" s="184">
        <f t="shared" ref="G115:G130" si="28">ROUND(E115*F115,2)</f>
        <v>0</v>
      </c>
      <c r="H115" s="183"/>
      <c r="I115" s="184">
        <f t="shared" ref="I115:I130" si="29">ROUND(E115*H115,2)</f>
        <v>0</v>
      </c>
      <c r="J115" s="183"/>
      <c r="K115" s="184">
        <f t="shared" ref="K115:K130" si="30">ROUND(E115*J115,2)</f>
        <v>0</v>
      </c>
      <c r="L115" s="184">
        <v>21</v>
      </c>
      <c r="M115" s="184">
        <f t="shared" ref="M115:M130" si="31">G115*(1+L115/100)</f>
        <v>0</v>
      </c>
      <c r="N115" s="182">
        <v>0</v>
      </c>
      <c r="O115" s="182">
        <f t="shared" ref="O115:O130" si="32">ROUND(E115*N115,2)</f>
        <v>0</v>
      </c>
      <c r="P115" s="182">
        <v>0</v>
      </c>
      <c r="Q115" s="182">
        <f t="shared" ref="Q115:Q130" si="33">ROUND(E115*P115,2)</f>
        <v>0</v>
      </c>
      <c r="R115" s="184"/>
      <c r="S115" s="184" t="s">
        <v>160</v>
      </c>
      <c r="T115" s="185" t="s">
        <v>161</v>
      </c>
      <c r="U115" s="162">
        <v>0</v>
      </c>
      <c r="V115" s="162">
        <f t="shared" ref="V115:V130" si="34">ROUND(E115*U115,2)</f>
        <v>0</v>
      </c>
      <c r="W115" s="162"/>
      <c r="X115" s="162" t="s">
        <v>217</v>
      </c>
      <c r="Y115" s="162" t="s">
        <v>136</v>
      </c>
      <c r="Z115" s="151"/>
      <c r="AA115" s="151"/>
      <c r="AB115" s="151"/>
      <c r="AC115" s="151"/>
      <c r="AD115" s="151"/>
      <c r="AE115" s="151"/>
      <c r="AF115" s="151"/>
      <c r="AG115" s="151" t="s">
        <v>218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9">
        <v>70</v>
      </c>
      <c r="B116" s="180" t="s">
        <v>327</v>
      </c>
      <c r="C116" s="189" t="s">
        <v>328</v>
      </c>
      <c r="D116" s="181" t="s">
        <v>329</v>
      </c>
      <c r="E116" s="182">
        <v>1</v>
      </c>
      <c r="F116" s="183"/>
      <c r="G116" s="184">
        <f t="shared" si="28"/>
        <v>0</v>
      </c>
      <c r="H116" s="183"/>
      <c r="I116" s="184">
        <f t="shared" si="29"/>
        <v>0</v>
      </c>
      <c r="J116" s="183"/>
      <c r="K116" s="184">
        <f t="shared" si="30"/>
        <v>0</v>
      </c>
      <c r="L116" s="184">
        <v>21</v>
      </c>
      <c r="M116" s="184">
        <f t="shared" si="31"/>
        <v>0</v>
      </c>
      <c r="N116" s="182">
        <v>0</v>
      </c>
      <c r="O116" s="182">
        <f t="shared" si="32"/>
        <v>0</v>
      </c>
      <c r="P116" s="182">
        <v>0</v>
      </c>
      <c r="Q116" s="182">
        <f t="shared" si="33"/>
        <v>0</v>
      </c>
      <c r="R116" s="184"/>
      <c r="S116" s="184" t="s">
        <v>160</v>
      </c>
      <c r="T116" s="185" t="s">
        <v>161</v>
      </c>
      <c r="U116" s="162">
        <v>0</v>
      </c>
      <c r="V116" s="162">
        <f t="shared" si="34"/>
        <v>0</v>
      </c>
      <c r="W116" s="162"/>
      <c r="X116" s="162" t="s">
        <v>217</v>
      </c>
      <c r="Y116" s="162" t="s">
        <v>136</v>
      </c>
      <c r="Z116" s="151"/>
      <c r="AA116" s="151"/>
      <c r="AB116" s="151"/>
      <c r="AC116" s="151"/>
      <c r="AD116" s="151"/>
      <c r="AE116" s="151"/>
      <c r="AF116" s="151"/>
      <c r="AG116" s="151" t="s">
        <v>218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9">
        <v>71</v>
      </c>
      <c r="B117" s="180" t="s">
        <v>330</v>
      </c>
      <c r="C117" s="189" t="s">
        <v>331</v>
      </c>
      <c r="D117" s="181" t="s">
        <v>289</v>
      </c>
      <c r="E117" s="182">
        <v>1</v>
      </c>
      <c r="F117" s="183"/>
      <c r="G117" s="184">
        <f t="shared" si="28"/>
        <v>0</v>
      </c>
      <c r="H117" s="183"/>
      <c r="I117" s="184">
        <f t="shared" si="29"/>
        <v>0</v>
      </c>
      <c r="J117" s="183"/>
      <c r="K117" s="184">
        <f t="shared" si="30"/>
        <v>0</v>
      </c>
      <c r="L117" s="184">
        <v>21</v>
      </c>
      <c r="M117" s="184">
        <f t="shared" si="31"/>
        <v>0</v>
      </c>
      <c r="N117" s="182">
        <v>0</v>
      </c>
      <c r="O117" s="182">
        <f t="shared" si="32"/>
        <v>0</v>
      </c>
      <c r="P117" s="182">
        <v>0</v>
      </c>
      <c r="Q117" s="182">
        <f t="shared" si="33"/>
        <v>0</v>
      </c>
      <c r="R117" s="184"/>
      <c r="S117" s="184" t="s">
        <v>160</v>
      </c>
      <c r="T117" s="185" t="s">
        <v>161</v>
      </c>
      <c r="U117" s="162">
        <v>0</v>
      </c>
      <c r="V117" s="162">
        <f t="shared" si="34"/>
        <v>0</v>
      </c>
      <c r="W117" s="162"/>
      <c r="X117" s="162" t="s">
        <v>217</v>
      </c>
      <c r="Y117" s="162" t="s">
        <v>136</v>
      </c>
      <c r="Z117" s="151"/>
      <c r="AA117" s="151"/>
      <c r="AB117" s="151"/>
      <c r="AC117" s="151"/>
      <c r="AD117" s="151"/>
      <c r="AE117" s="151"/>
      <c r="AF117" s="151"/>
      <c r="AG117" s="151" t="s">
        <v>218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9">
        <v>72</v>
      </c>
      <c r="B118" s="180" t="s">
        <v>332</v>
      </c>
      <c r="C118" s="189" t="s">
        <v>333</v>
      </c>
      <c r="D118" s="181" t="s">
        <v>208</v>
      </c>
      <c r="E118" s="182">
        <v>3</v>
      </c>
      <c r="F118" s="183"/>
      <c r="G118" s="184">
        <f t="shared" si="28"/>
        <v>0</v>
      </c>
      <c r="H118" s="183"/>
      <c r="I118" s="184">
        <f t="shared" si="29"/>
        <v>0</v>
      </c>
      <c r="J118" s="183"/>
      <c r="K118" s="184">
        <f t="shared" si="30"/>
        <v>0</v>
      </c>
      <c r="L118" s="184">
        <v>21</v>
      </c>
      <c r="M118" s="184">
        <f t="shared" si="31"/>
        <v>0</v>
      </c>
      <c r="N118" s="182">
        <v>0</v>
      </c>
      <c r="O118" s="182">
        <f t="shared" si="32"/>
        <v>0</v>
      </c>
      <c r="P118" s="182">
        <v>0</v>
      </c>
      <c r="Q118" s="182">
        <f t="shared" si="33"/>
        <v>0</v>
      </c>
      <c r="R118" s="184"/>
      <c r="S118" s="184" t="s">
        <v>160</v>
      </c>
      <c r="T118" s="185" t="s">
        <v>161</v>
      </c>
      <c r="U118" s="162">
        <v>0</v>
      </c>
      <c r="V118" s="162">
        <f t="shared" si="34"/>
        <v>0</v>
      </c>
      <c r="W118" s="162"/>
      <c r="X118" s="162" t="s">
        <v>217</v>
      </c>
      <c r="Y118" s="162" t="s">
        <v>136</v>
      </c>
      <c r="Z118" s="151"/>
      <c r="AA118" s="151"/>
      <c r="AB118" s="151"/>
      <c r="AC118" s="151"/>
      <c r="AD118" s="151"/>
      <c r="AE118" s="151"/>
      <c r="AF118" s="151"/>
      <c r="AG118" s="151" t="s">
        <v>218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9">
        <v>73</v>
      </c>
      <c r="B119" s="180" t="s">
        <v>334</v>
      </c>
      <c r="C119" s="189" t="s">
        <v>335</v>
      </c>
      <c r="D119" s="181" t="s">
        <v>208</v>
      </c>
      <c r="E119" s="182">
        <v>1</v>
      </c>
      <c r="F119" s="183"/>
      <c r="G119" s="184">
        <f t="shared" si="28"/>
        <v>0</v>
      </c>
      <c r="H119" s="183"/>
      <c r="I119" s="184">
        <f t="shared" si="29"/>
        <v>0</v>
      </c>
      <c r="J119" s="183"/>
      <c r="K119" s="184">
        <f t="shared" si="30"/>
        <v>0</v>
      </c>
      <c r="L119" s="184">
        <v>21</v>
      </c>
      <c r="M119" s="184">
        <f t="shared" si="31"/>
        <v>0</v>
      </c>
      <c r="N119" s="182">
        <v>0</v>
      </c>
      <c r="O119" s="182">
        <f t="shared" si="32"/>
        <v>0</v>
      </c>
      <c r="P119" s="182">
        <v>0</v>
      </c>
      <c r="Q119" s="182">
        <f t="shared" si="33"/>
        <v>0</v>
      </c>
      <c r="R119" s="184"/>
      <c r="S119" s="184" t="s">
        <v>160</v>
      </c>
      <c r="T119" s="185" t="s">
        <v>161</v>
      </c>
      <c r="U119" s="162">
        <v>0</v>
      </c>
      <c r="V119" s="162">
        <f t="shared" si="34"/>
        <v>0</v>
      </c>
      <c r="W119" s="162"/>
      <c r="X119" s="162" t="s">
        <v>217</v>
      </c>
      <c r="Y119" s="162" t="s">
        <v>136</v>
      </c>
      <c r="Z119" s="151"/>
      <c r="AA119" s="151"/>
      <c r="AB119" s="151"/>
      <c r="AC119" s="151"/>
      <c r="AD119" s="151"/>
      <c r="AE119" s="151"/>
      <c r="AF119" s="151"/>
      <c r="AG119" s="151" t="s">
        <v>218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79">
        <v>74</v>
      </c>
      <c r="B120" s="180" t="s">
        <v>336</v>
      </c>
      <c r="C120" s="189" t="s">
        <v>337</v>
      </c>
      <c r="D120" s="181" t="s">
        <v>159</v>
      </c>
      <c r="E120" s="182">
        <v>2</v>
      </c>
      <c r="F120" s="183"/>
      <c r="G120" s="184">
        <f t="shared" si="28"/>
        <v>0</v>
      </c>
      <c r="H120" s="183"/>
      <c r="I120" s="184">
        <f t="shared" si="29"/>
        <v>0</v>
      </c>
      <c r="J120" s="183"/>
      <c r="K120" s="184">
        <f t="shared" si="30"/>
        <v>0</v>
      </c>
      <c r="L120" s="184">
        <v>21</v>
      </c>
      <c r="M120" s="184">
        <f t="shared" si="31"/>
        <v>0</v>
      </c>
      <c r="N120" s="182">
        <v>0</v>
      </c>
      <c r="O120" s="182">
        <f t="shared" si="32"/>
        <v>0</v>
      </c>
      <c r="P120" s="182">
        <v>0</v>
      </c>
      <c r="Q120" s="182">
        <f t="shared" si="33"/>
        <v>0</v>
      </c>
      <c r="R120" s="184"/>
      <c r="S120" s="184" t="s">
        <v>160</v>
      </c>
      <c r="T120" s="185" t="s">
        <v>161</v>
      </c>
      <c r="U120" s="162">
        <v>0</v>
      </c>
      <c r="V120" s="162">
        <f t="shared" si="34"/>
        <v>0</v>
      </c>
      <c r="W120" s="162"/>
      <c r="X120" s="162" t="s">
        <v>217</v>
      </c>
      <c r="Y120" s="162" t="s">
        <v>136</v>
      </c>
      <c r="Z120" s="151"/>
      <c r="AA120" s="151"/>
      <c r="AB120" s="151"/>
      <c r="AC120" s="151"/>
      <c r="AD120" s="151"/>
      <c r="AE120" s="151"/>
      <c r="AF120" s="151"/>
      <c r="AG120" s="151" t="s">
        <v>218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9">
        <v>75</v>
      </c>
      <c r="B121" s="180" t="s">
        <v>338</v>
      </c>
      <c r="C121" s="189" t="s">
        <v>31</v>
      </c>
      <c r="D121" s="181" t="s">
        <v>159</v>
      </c>
      <c r="E121" s="182">
        <v>10</v>
      </c>
      <c r="F121" s="183"/>
      <c r="G121" s="184">
        <f t="shared" si="28"/>
        <v>0</v>
      </c>
      <c r="H121" s="183"/>
      <c r="I121" s="184">
        <f t="shared" si="29"/>
        <v>0</v>
      </c>
      <c r="J121" s="183"/>
      <c r="K121" s="184">
        <f t="shared" si="30"/>
        <v>0</v>
      </c>
      <c r="L121" s="184">
        <v>21</v>
      </c>
      <c r="M121" s="184">
        <f t="shared" si="31"/>
        <v>0</v>
      </c>
      <c r="N121" s="182">
        <v>0</v>
      </c>
      <c r="O121" s="182">
        <f t="shared" si="32"/>
        <v>0</v>
      </c>
      <c r="P121" s="182">
        <v>0</v>
      </c>
      <c r="Q121" s="182">
        <f t="shared" si="33"/>
        <v>0</v>
      </c>
      <c r="R121" s="184"/>
      <c r="S121" s="184" t="s">
        <v>160</v>
      </c>
      <c r="T121" s="185" t="s">
        <v>161</v>
      </c>
      <c r="U121" s="162">
        <v>0</v>
      </c>
      <c r="V121" s="162">
        <f t="shared" si="34"/>
        <v>0</v>
      </c>
      <c r="W121" s="162"/>
      <c r="X121" s="162" t="s">
        <v>217</v>
      </c>
      <c r="Y121" s="162" t="s">
        <v>136</v>
      </c>
      <c r="Z121" s="151"/>
      <c r="AA121" s="151"/>
      <c r="AB121" s="151"/>
      <c r="AC121" s="151"/>
      <c r="AD121" s="151"/>
      <c r="AE121" s="151"/>
      <c r="AF121" s="151"/>
      <c r="AG121" s="151" t="s">
        <v>218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9">
        <v>76</v>
      </c>
      <c r="B122" s="180" t="s">
        <v>339</v>
      </c>
      <c r="C122" s="189" t="s">
        <v>340</v>
      </c>
      <c r="D122" s="181" t="s">
        <v>208</v>
      </c>
      <c r="E122" s="182">
        <v>2</v>
      </c>
      <c r="F122" s="183"/>
      <c r="G122" s="184">
        <f t="shared" si="28"/>
        <v>0</v>
      </c>
      <c r="H122" s="183"/>
      <c r="I122" s="184">
        <f t="shared" si="29"/>
        <v>0</v>
      </c>
      <c r="J122" s="183"/>
      <c r="K122" s="184">
        <f t="shared" si="30"/>
        <v>0</v>
      </c>
      <c r="L122" s="184">
        <v>21</v>
      </c>
      <c r="M122" s="184">
        <f t="shared" si="31"/>
        <v>0</v>
      </c>
      <c r="N122" s="182">
        <v>0</v>
      </c>
      <c r="O122" s="182">
        <f t="shared" si="32"/>
        <v>0</v>
      </c>
      <c r="P122" s="182">
        <v>0</v>
      </c>
      <c r="Q122" s="182">
        <f t="shared" si="33"/>
        <v>0</v>
      </c>
      <c r="R122" s="184"/>
      <c r="S122" s="184" t="s">
        <v>160</v>
      </c>
      <c r="T122" s="185" t="s">
        <v>161</v>
      </c>
      <c r="U122" s="162">
        <v>0</v>
      </c>
      <c r="V122" s="162">
        <f t="shared" si="34"/>
        <v>0</v>
      </c>
      <c r="W122" s="162"/>
      <c r="X122" s="162" t="s">
        <v>217</v>
      </c>
      <c r="Y122" s="162" t="s">
        <v>136</v>
      </c>
      <c r="Z122" s="151"/>
      <c r="AA122" s="151"/>
      <c r="AB122" s="151"/>
      <c r="AC122" s="151"/>
      <c r="AD122" s="151"/>
      <c r="AE122" s="151"/>
      <c r="AF122" s="151"/>
      <c r="AG122" s="151" t="s">
        <v>218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9">
        <v>77</v>
      </c>
      <c r="B123" s="180" t="s">
        <v>341</v>
      </c>
      <c r="C123" s="189" t="s">
        <v>342</v>
      </c>
      <c r="D123" s="181" t="s">
        <v>208</v>
      </c>
      <c r="E123" s="182">
        <v>2</v>
      </c>
      <c r="F123" s="183"/>
      <c r="G123" s="184">
        <f t="shared" si="28"/>
        <v>0</v>
      </c>
      <c r="H123" s="183"/>
      <c r="I123" s="184">
        <f t="shared" si="29"/>
        <v>0</v>
      </c>
      <c r="J123" s="183"/>
      <c r="K123" s="184">
        <f t="shared" si="30"/>
        <v>0</v>
      </c>
      <c r="L123" s="184">
        <v>21</v>
      </c>
      <c r="M123" s="184">
        <f t="shared" si="31"/>
        <v>0</v>
      </c>
      <c r="N123" s="182">
        <v>0</v>
      </c>
      <c r="O123" s="182">
        <f t="shared" si="32"/>
        <v>0</v>
      </c>
      <c r="P123" s="182">
        <v>0</v>
      </c>
      <c r="Q123" s="182">
        <f t="shared" si="33"/>
        <v>0</v>
      </c>
      <c r="R123" s="184"/>
      <c r="S123" s="184" t="s">
        <v>160</v>
      </c>
      <c r="T123" s="185" t="s">
        <v>161</v>
      </c>
      <c r="U123" s="162">
        <v>0</v>
      </c>
      <c r="V123" s="162">
        <f t="shared" si="34"/>
        <v>0</v>
      </c>
      <c r="W123" s="162"/>
      <c r="X123" s="162" t="s">
        <v>217</v>
      </c>
      <c r="Y123" s="162" t="s">
        <v>136</v>
      </c>
      <c r="Z123" s="151"/>
      <c r="AA123" s="151"/>
      <c r="AB123" s="151"/>
      <c r="AC123" s="151"/>
      <c r="AD123" s="151"/>
      <c r="AE123" s="151"/>
      <c r="AF123" s="151"/>
      <c r="AG123" s="151" t="s">
        <v>218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79">
        <v>78</v>
      </c>
      <c r="B124" s="180" t="s">
        <v>343</v>
      </c>
      <c r="C124" s="189" t="s">
        <v>344</v>
      </c>
      <c r="D124" s="181" t="s">
        <v>208</v>
      </c>
      <c r="E124" s="182">
        <v>1</v>
      </c>
      <c r="F124" s="183"/>
      <c r="G124" s="184">
        <f t="shared" si="28"/>
        <v>0</v>
      </c>
      <c r="H124" s="183"/>
      <c r="I124" s="184">
        <f t="shared" si="29"/>
        <v>0</v>
      </c>
      <c r="J124" s="183"/>
      <c r="K124" s="184">
        <f t="shared" si="30"/>
        <v>0</v>
      </c>
      <c r="L124" s="184">
        <v>21</v>
      </c>
      <c r="M124" s="184">
        <f t="shared" si="31"/>
        <v>0</v>
      </c>
      <c r="N124" s="182">
        <v>0</v>
      </c>
      <c r="O124" s="182">
        <f t="shared" si="32"/>
        <v>0</v>
      </c>
      <c r="P124" s="182">
        <v>0</v>
      </c>
      <c r="Q124" s="182">
        <f t="shared" si="33"/>
        <v>0</v>
      </c>
      <c r="R124" s="184"/>
      <c r="S124" s="184" t="s">
        <v>160</v>
      </c>
      <c r="T124" s="185" t="s">
        <v>161</v>
      </c>
      <c r="U124" s="162">
        <v>0</v>
      </c>
      <c r="V124" s="162">
        <f t="shared" si="34"/>
        <v>0</v>
      </c>
      <c r="W124" s="162"/>
      <c r="X124" s="162" t="s">
        <v>217</v>
      </c>
      <c r="Y124" s="162" t="s">
        <v>136</v>
      </c>
      <c r="Z124" s="151"/>
      <c r="AA124" s="151"/>
      <c r="AB124" s="151"/>
      <c r="AC124" s="151"/>
      <c r="AD124" s="151"/>
      <c r="AE124" s="151"/>
      <c r="AF124" s="151"/>
      <c r="AG124" s="151" t="s">
        <v>218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79">
        <v>79</v>
      </c>
      <c r="B125" s="180" t="s">
        <v>345</v>
      </c>
      <c r="C125" s="189" t="s">
        <v>346</v>
      </c>
      <c r="D125" s="181" t="s">
        <v>208</v>
      </c>
      <c r="E125" s="182">
        <v>2</v>
      </c>
      <c r="F125" s="183"/>
      <c r="G125" s="184">
        <f t="shared" si="28"/>
        <v>0</v>
      </c>
      <c r="H125" s="183"/>
      <c r="I125" s="184">
        <f t="shared" si="29"/>
        <v>0</v>
      </c>
      <c r="J125" s="183"/>
      <c r="K125" s="184">
        <f t="shared" si="30"/>
        <v>0</v>
      </c>
      <c r="L125" s="184">
        <v>21</v>
      </c>
      <c r="M125" s="184">
        <f t="shared" si="31"/>
        <v>0</v>
      </c>
      <c r="N125" s="182">
        <v>0</v>
      </c>
      <c r="O125" s="182">
        <f t="shared" si="32"/>
        <v>0</v>
      </c>
      <c r="P125" s="182">
        <v>0</v>
      </c>
      <c r="Q125" s="182">
        <f t="shared" si="33"/>
        <v>0</v>
      </c>
      <c r="R125" s="184"/>
      <c r="S125" s="184" t="s">
        <v>160</v>
      </c>
      <c r="T125" s="185" t="s">
        <v>161</v>
      </c>
      <c r="U125" s="162">
        <v>0</v>
      </c>
      <c r="V125" s="162">
        <f t="shared" si="34"/>
        <v>0</v>
      </c>
      <c r="W125" s="162"/>
      <c r="X125" s="162" t="s">
        <v>217</v>
      </c>
      <c r="Y125" s="162" t="s">
        <v>136</v>
      </c>
      <c r="Z125" s="151"/>
      <c r="AA125" s="151"/>
      <c r="AB125" s="151"/>
      <c r="AC125" s="151"/>
      <c r="AD125" s="151"/>
      <c r="AE125" s="151"/>
      <c r="AF125" s="151"/>
      <c r="AG125" s="151" t="s">
        <v>218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79">
        <v>80</v>
      </c>
      <c r="B126" s="180" t="s">
        <v>347</v>
      </c>
      <c r="C126" s="189" t="s">
        <v>348</v>
      </c>
      <c r="D126" s="181" t="s">
        <v>208</v>
      </c>
      <c r="E126" s="182">
        <v>3</v>
      </c>
      <c r="F126" s="183"/>
      <c r="G126" s="184">
        <f t="shared" si="28"/>
        <v>0</v>
      </c>
      <c r="H126" s="183"/>
      <c r="I126" s="184">
        <f t="shared" si="29"/>
        <v>0</v>
      </c>
      <c r="J126" s="183"/>
      <c r="K126" s="184">
        <f t="shared" si="30"/>
        <v>0</v>
      </c>
      <c r="L126" s="184">
        <v>21</v>
      </c>
      <c r="M126" s="184">
        <f t="shared" si="31"/>
        <v>0</v>
      </c>
      <c r="N126" s="182">
        <v>0</v>
      </c>
      <c r="O126" s="182">
        <f t="shared" si="32"/>
        <v>0</v>
      </c>
      <c r="P126" s="182">
        <v>0</v>
      </c>
      <c r="Q126" s="182">
        <f t="shared" si="33"/>
        <v>0</v>
      </c>
      <c r="R126" s="184"/>
      <c r="S126" s="184" t="s">
        <v>160</v>
      </c>
      <c r="T126" s="185" t="s">
        <v>161</v>
      </c>
      <c r="U126" s="162">
        <v>0</v>
      </c>
      <c r="V126" s="162">
        <f t="shared" si="34"/>
        <v>0</v>
      </c>
      <c r="W126" s="162"/>
      <c r="X126" s="162" t="s">
        <v>217</v>
      </c>
      <c r="Y126" s="162" t="s">
        <v>136</v>
      </c>
      <c r="Z126" s="151"/>
      <c r="AA126" s="151"/>
      <c r="AB126" s="151"/>
      <c r="AC126" s="151"/>
      <c r="AD126" s="151"/>
      <c r="AE126" s="151"/>
      <c r="AF126" s="151"/>
      <c r="AG126" s="151" t="s">
        <v>218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79">
        <v>81</v>
      </c>
      <c r="B127" s="180" t="s">
        <v>349</v>
      </c>
      <c r="C127" s="189" t="s">
        <v>350</v>
      </c>
      <c r="D127" s="181" t="s">
        <v>140</v>
      </c>
      <c r="E127" s="182">
        <v>1</v>
      </c>
      <c r="F127" s="183"/>
      <c r="G127" s="184">
        <f t="shared" si="28"/>
        <v>0</v>
      </c>
      <c r="H127" s="183"/>
      <c r="I127" s="184">
        <f t="shared" si="29"/>
        <v>0</v>
      </c>
      <c r="J127" s="183"/>
      <c r="K127" s="184">
        <f t="shared" si="30"/>
        <v>0</v>
      </c>
      <c r="L127" s="184">
        <v>21</v>
      </c>
      <c r="M127" s="184">
        <f t="shared" si="31"/>
        <v>0</v>
      </c>
      <c r="N127" s="182">
        <v>0</v>
      </c>
      <c r="O127" s="182">
        <f t="shared" si="32"/>
        <v>0</v>
      </c>
      <c r="P127" s="182">
        <v>0</v>
      </c>
      <c r="Q127" s="182">
        <f t="shared" si="33"/>
        <v>0</v>
      </c>
      <c r="R127" s="184"/>
      <c r="S127" s="184" t="s">
        <v>160</v>
      </c>
      <c r="T127" s="185" t="s">
        <v>161</v>
      </c>
      <c r="U127" s="162">
        <v>0</v>
      </c>
      <c r="V127" s="162">
        <f t="shared" si="34"/>
        <v>0</v>
      </c>
      <c r="W127" s="162"/>
      <c r="X127" s="162" t="s">
        <v>217</v>
      </c>
      <c r="Y127" s="162" t="s">
        <v>136</v>
      </c>
      <c r="Z127" s="151"/>
      <c r="AA127" s="151"/>
      <c r="AB127" s="151"/>
      <c r="AC127" s="151"/>
      <c r="AD127" s="151"/>
      <c r="AE127" s="151"/>
      <c r="AF127" s="151"/>
      <c r="AG127" s="151" t="s">
        <v>218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79">
        <v>82</v>
      </c>
      <c r="B128" s="180" t="s">
        <v>351</v>
      </c>
      <c r="C128" s="189" t="s">
        <v>352</v>
      </c>
      <c r="D128" s="181" t="s">
        <v>208</v>
      </c>
      <c r="E128" s="182">
        <v>1</v>
      </c>
      <c r="F128" s="183"/>
      <c r="G128" s="184">
        <f t="shared" si="28"/>
        <v>0</v>
      </c>
      <c r="H128" s="183"/>
      <c r="I128" s="184">
        <f t="shared" si="29"/>
        <v>0</v>
      </c>
      <c r="J128" s="183"/>
      <c r="K128" s="184">
        <f t="shared" si="30"/>
        <v>0</v>
      </c>
      <c r="L128" s="184">
        <v>21</v>
      </c>
      <c r="M128" s="184">
        <f t="shared" si="31"/>
        <v>0</v>
      </c>
      <c r="N128" s="182">
        <v>0</v>
      </c>
      <c r="O128" s="182">
        <f t="shared" si="32"/>
        <v>0</v>
      </c>
      <c r="P128" s="182">
        <v>0</v>
      </c>
      <c r="Q128" s="182">
        <f t="shared" si="33"/>
        <v>0</v>
      </c>
      <c r="R128" s="184"/>
      <c r="S128" s="184" t="s">
        <v>160</v>
      </c>
      <c r="T128" s="185" t="s">
        <v>161</v>
      </c>
      <c r="U128" s="162">
        <v>0</v>
      </c>
      <c r="V128" s="162">
        <f t="shared" si="34"/>
        <v>0</v>
      </c>
      <c r="W128" s="162"/>
      <c r="X128" s="162" t="s">
        <v>217</v>
      </c>
      <c r="Y128" s="162" t="s">
        <v>136</v>
      </c>
      <c r="Z128" s="151"/>
      <c r="AA128" s="151"/>
      <c r="AB128" s="151"/>
      <c r="AC128" s="151"/>
      <c r="AD128" s="151"/>
      <c r="AE128" s="151"/>
      <c r="AF128" s="151"/>
      <c r="AG128" s="151" t="s">
        <v>218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72">
        <v>83</v>
      </c>
      <c r="B129" s="173" t="s">
        <v>353</v>
      </c>
      <c r="C129" s="190" t="s">
        <v>354</v>
      </c>
      <c r="D129" s="174" t="s">
        <v>208</v>
      </c>
      <c r="E129" s="175">
        <v>3</v>
      </c>
      <c r="F129" s="176"/>
      <c r="G129" s="177">
        <f t="shared" si="28"/>
        <v>0</v>
      </c>
      <c r="H129" s="176"/>
      <c r="I129" s="177">
        <f t="shared" si="29"/>
        <v>0</v>
      </c>
      <c r="J129" s="176"/>
      <c r="K129" s="177">
        <f t="shared" si="30"/>
        <v>0</v>
      </c>
      <c r="L129" s="177">
        <v>21</v>
      </c>
      <c r="M129" s="177">
        <f t="shared" si="31"/>
        <v>0</v>
      </c>
      <c r="N129" s="175">
        <v>0</v>
      </c>
      <c r="O129" s="175">
        <f t="shared" si="32"/>
        <v>0</v>
      </c>
      <c r="P129" s="175">
        <v>0</v>
      </c>
      <c r="Q129" s="175">
        <f t="shared" si="33"/>
        <v>0</v>
      </c>
      <c r="R129" s="177"/>
      <c r="S129" s="177" t="s">
        <v>160</v>
      </c>
      <c r="T129" s="178" t="s">
        <v>161</v>
      </c>
      <c r="U129" s="162">
        <v>0</v>
      </c>
      <c r="V129" s="162">
        <f t="shared" si="34"/>
        <v>0</v>
      </c>
      <c r="W129" s="162"/>
      <c r="X129" s="162" t="s">
        <v>217</v>
      </c>
      <c r="Y129" s="162" t="s">
        <v>136</v>
      </c>
      <c r="Z129" s="151"/>
      <c r="AA129" s="151"/>
      <c r="AB129" s="151"/>
      <c r="AC129" s="151"/>
      <c r="AD129" s="151"/>
      <c r="AE129" s="151"/>
      <c r="AF129" s="151"/>
      <c r="AG129" s="151" t="s">
        <v>218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8">
        <v>84</v>
      </c>
      <c r="B130" s="159" t="s">
        <v>323</v>
      </c>
      <c r="C130" s="191" t="s">
        <v>324</v>
      </c>
      <c r="D130" s="160" t="s">
        <v>0</v>
      </c>
      <c r="E130" s="186"/>
      <c r="F130" s="163"/>
      <c r="G130" s="162">
        <f t="shared" si="28"/>
        <v>0</v>
      </c>
      <c r="H130" s="163"/>
      <c r="I130" s="162">
        <f t="shared" si="29"/>
        <v>0</v>
      </c>
      <c r="J130" s="163"/>
      <c r="K130" s="162">
        <f t="shared" si="30"/>
        <v>0</v>
      </c>
      <c r="L130" s="162">
        <v>21</v>
      </c>
      <c r="M130" s="162">
        <f t="shared" si="31"/>
        <v>0</v>
      </c>
      <c r="N130" s="161">
        <v>0</v>
      </c>
      <c r="O130" s="161">
        <f t="shared" si="32"/>
        <v>0</v>
      </c>
      <c r="P130" s="161">
        <v>0</v>
      </c>
      <c r="Q130" s="161">
        <f t="shared" si="33"/>
        <v>0</v>
      </c>
      <c r="R130" s="162" t="s">
        <v>145</v>
      </c>
      <c r="S130" s="162" t="s">
        <v>134</v>
      </c>
      <c r="T130" s="162" t="s">
        <v>134</v>
      </c>
      <c r="U130" s="162">
        <v>0</v>
      </c>
      <c r="V130" s="162">
        <f t="shared" si="34"/>
        <v>0</v>
      </c>
      <c r="W130" s="162"/>
      <c r="X130" s="162" t="s">
        <v>225</v>
      </c>
      <c r="Y130" s="162" t="s">
        <v>136</v>
      </c>
      <c r="Z130" s="151"/>
      <c r="AA130" s="151"/>
      <c r="AB130" s="151"/>
      <c r="AC130" s="151"/>
      <c r="AD130" s="151"/>
      <c r="AE130" s="151"/>
      <c r="AF130" s="151"/>
      <c r="AG130" s="151" t="s">
        <v>226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2" x14ac:dyDescent="0.2">
      <c r="A131" s="158"/>
      <c r="B131" s="159"/>
      <c r="C131" s="262" t="s">
        <v>275</v>
      </c>
      <c r="D131" s="263"/>
      <c r="E131" s="263"/>
      <c r="F131" s="263"/>
      <c r="G131" s="263"/>
      <c r="H131" s="162"/>
      <c r="I131" s="162"/>
      <c r="J131" s="162"/>
      <c r="K131" s="162"/>
      <c r="L131" s="162"/>
      <c r="M131" s="162"/>
      <c r="N131" s="161"/>
      <c r="O131" s="161"/>
      <c r="P131" s="161"/>
      <c r="Q131" s="161"/>
      <c r="R131" s="162"/>
      <c r="S131" s="162"/>
      <c r="T131" s="162"/>
      <c r="U131" s="162"/>
      <c r="V131" s="162"/>
      <c r="W131" s="162"/>
      <c r="X131" s="162"/>
      <c r="Y131" s="162"/>
      <c r="Z131" s="151"/>
      <c r="AA131" s="151"/>
      <c r="AB131" s="151"/>
      <c r="AC131" s="151"/>
      <c r="AD131" s="151"/>
      <c r="AE131" s="151"/>
      <c r="AF131" s="151"/>
      <c r="AG131" s="151" t="s">
        <v>152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x14ac:dyDescent="0.2">
      <c r="A132" s="165" t="s">
        <v>128</v>
      </c>
      <c r="B132" s="166" t="s">
        <v>80</v>
      </c>
      <c r="C132" s="188" t="s">
        <v>81</v>
      </c>
      <c r="D132" s="167"/>
      <c r="E132" s="168"/>
      <c r="F132" s="169"/>
      <c r="G132" s="169">
        <f>SUMIF(AG133:AG144,"&lt;&gt;NOR",G133:G144)</f>
        <v>0</v>
      </c>
      <c r="H132" s="169"/>
      <c r="I132" s="169">
        <f>SUM(I133:I144)</f>
        <v>0</v>
      </c>
      <c r="J132" s="169"/>
      <c r="K132" s="169">
        <f>SUM(K133:K144)</f>
        <v>0</v>
      </c>
      <c r="L132" s="169"/>
      <c r="M132" s="169">
        <f>SUM(M133:M144)</f>
        <v>0</v>
      </c>
      <c r="N132" s="168"/>
      <c r="O132" s="168">
        <f>SUM(O133:O144)</f>
        <v>0</v>
      </c>
      <c r="P132" s="168"/>
      <c r="Q132" s="168">
        <f>SUM(Q133:Q144)</f>
        <v>0</v>
      </c>
      <c r="R132" s="169"/>
      <c r="S132" s="169"/>
      <c r="T132" s="170"/>
      <c r="U132" s="164"/>
      <c r="V132" s="164">
        <f>SUM(V133:V144)</f>
        <v>2.7</v>
      </c>
      <c r="W132" s="164"/>
      <c r="X132" s="164"/>
      <c r="Y132" s="164"/>
      <c r="AG132" t="s">
        <v>129</v>
      </c>
    </row>
    <row r="133" spans="1:60" ht="22.5" outlineLevel="1" x14ac:dyDescent="0.2">
      <c r="A133" s="172">
        <v>85</v>
      </c>
      <c r="B133" s="173" t="s">
        <v>355</v>
      </c>
      <c r="C133" s="190" t="s">
        <v>356</v>
      </c>
      <c r="D133" s="174" t="s">
        <v>140</v>
      </c>
      <c r="E133" s="175">
        <v>12</v>
      </c>
      <c r="F133" s="176"/>
      <c r="G133" s="177">
        <f>ROUND(E133*F133,2)</f>
        <v>0</v>
      </c>
      <c r="H133" s="176"/>
      <c r="I133" s="177">
        <f>ROUND(E133*H133,2)</f>
        <v>0</v>
      </c>
      <c r="J133" s="176"/>
      <c r="K133" s="177">
        <f>ROUND(E133*J133,2)</f>
        <v>0</v>
      </c>
      <c r="L133" s="177">
        <v>21</v>
      </c>
      <c r="M133" s="177">
        <f>G133*(1+L133/100)</f>
        <v>0</v>
      </c>
      <c r="N133" s="175">
        <v>2.7999999999999998E-4</v>
      </c>
      <c r="O133" s="175">
        <f>ROUND(E133*N133,2)</f>
        <v>0</v>
      </c>
      <c r="P133" s="175">
        <v>0</v>
      </c>
      <c r="Q133" s="175">
        <f>ROUND(E133*P133,2)</f>
        <v>0</v>
      </c>
      <c r="R133" s="177" t="s">
        <v>141</v>
      </c>
      <c r="S133" s="177" t="s">
        <v>134</v>
      </c>
      <c r="T133" s="178" t="s">
        <v>134</v>
      </c>
      <c r="U133" s="162">
        <v>0.22500000000000001</v>
      </c>
      <c r="V133" s="162">
        <f>ROUND(E133*U133,2)</f>
        <v>2.7</v>
      </c>
      <c r="W133" s="162"/>
      <c r="X133" s="162" t="s">
        <v>135</v>
      </c>
      <c r="Y133" s="162" t="s">
        <v>136</v>
      </c>
      <c r="Z133" s="151"/>
      <c r="AA133" s="151"/>
      <c r="AB133" s="151"/>
      <c r="AC133" s="151"/>
      <c r="AD133" s="151"/>
      <c r="AE133" s="151"/>
      <c r="AF133" s="151"/>
      <c r="AG133" s="151" t="s">
        <v>137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2" x14ac:dyDescent="0.2">
      <c r="A134" s="158"/>
      <c r="B134" s="159"/>
      <c r="C134" s="264" t="s">
        <v>254</v>
      </c>
      <c r="D134" s="265"/>
      <c r="E134" s="265"/>
      <c r="F134" s="265"/>
      <c r="G134" s="265"/>
      <c r="H134" s="162"/>
      <c r="I134" s="162"/>
      <c r="J134" s="162"/>
      <c r="K134" s="162"/>
      <c r="L134" s="162"/>
      <c r="M134" s="162"/>
      <c r="N134" s="161"/>
      <c r="O134" s="161"/>
      <c r="P134" s="161"/>
      <c r="Q134" s="161"/>
      <c r="R134" s="162"/>
      <c r="S134" s="162"/>
      <c r="T134" s="162"/>
      <c r="U134" s="162"/>
      <c r="V134" s="162"/>
      <c r="W134" s="162"/>
      <c r="X134" s="162"/>
      <c r="Y134" s="162"/>
      <c r="Z134" s="151"/>
      <c r="AA134" s="151"/>
      <c r="AB134" s="151"/>
      <c r="AC134" s="151"/>
      <c r="AD134" s="151"/>
      <c r="AE134" s="151"/>
      <c r="AF134" s="151"/>
      <c r="AG134" s="151" t="s">
        <v>183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79">
        <v>86</v>
      </c>
      <c r="B135" s="180" t="s">
        <v>357</v>
      </c>
      <c r="C135" s="189" t="s">
        <v>358</v>
      </c>
      <c r="D135" s="181" t="s">
        <v>208</v>
      </c>
      <c r="E135" s="182">
        <v>2</v>
      </c>
      <c r="F135" s="183"/>
      <c r="G135" s="184">
        <f t="shared" ref="G135:G143" si="35">ROUND(E135*F135,2)</f>
        <v>0</v>
      </c>
      <c r="H135" s="183"/>
      <c r="I135" s="184">
        <f t="shared" ref="I135:I143" si="36">ROUND(E135*H135,2)</f>
        <v>0</v>
      </c>
      <c r="J135" s="183"/>
      <c r="K135" s="184">
        <f t="shared" ref="K135:K143" si="37">ROUND(E135*J135,2)</f>
        <v>0</v>
      </c>
      <c r="L135" s="184">
        <v>21</v>
      </c>
      <c r="M135" s="184">
        <f t="shared" ref="M135:M143" si="38">G135*(1+L135/100)</f>
        <v>0</v>
      </c>
      <c r="N135" s="182">
        <v>0</v>
      </c>
      <c r="O135" s="182">
        <f t="shared" ref="O135:O143" si="39">ROUND(E135*N135,2)</f>
        <v>0</v>
      </c>
      <c r="P135" s="182">
        <v>0</v>
      </c>
      <c r="Q135" s="182">
        <f t="shared" ref="Q135:Q143" si="40">ROUND(E135*P135,2)</f>
        <v>0</v>
      </c>
      <c r="R135" s="184"/>
      <c r="S135" s="184" t="s">
        <v>160</v>
      </c>
      <c r="T135" s="185" t="s">
        <v>161</v>
      </c>
      <c r="U135" s="162">
        <v>0</v>
      </c>
      <c r="V135" s="162">
        <f t="shared" ref="V135:V143" si="41">ROUND(E135*U135,2)</f>
        <v>0</v>
      </c>
      <c r="W135" s="162"/>
      <c r="X135" s="162" t="s">
        <v>135</v>
      </c>
      <c r="Y135" s="162" t="s">
        <v>136</v>
      </c>
      <c r="Z135" s="151"/>
      <c r="AA135" s="151"/>
      <c r="AB135" s="151"/>
      <c r="AC135" s="151"/>
      <c r="AD135" s="151"/>
      <c r="AE135" s="151"/>
      <c r="AF135" s="151"/>
      <c r="AG135" s="151" t="s">
        <v>137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79">
        <v>87</v>
      </c>
      <c r="B136" s="180" t="s">
        <v>359</v>
      </c>
      <c r="C136" s="189" t="s">
        <v>360</v>
      </c>
      <c r="D136" s="181" t="s">
        <v>208</v>
      </c>
      <c r="E136" s="182">
        <v>2</v>
      </c>
      <c r="F136" s="183"/>
      <c r="G136" s="184">
        <f t="shared" si="35"/>
        <v>0</v>
      </c>
      <c r="H136" s="183"/>
      <c r="I136" s="184">
        <f t="shared" si="36"/>
        <v>0</v>
      </c>
      <c r="J136" s="183"/>
      <c r="K136" s="184">
        <f t="shared" si="37"/>
        <v>0</v>
      </c>
      <c r="L136" s="184">
        <v>21</v>
      </c>
      <c r="M136" s="184">
        <f t="shared" si="38"/>
        <v>0</v>
      </c>
      <c r="N136" s="182">
        <v>0</v>
      </c>
      <c r="O136" s="182">
        <f t="shared" si="39"/>
        <v>0</v>
      </c>
      <c r="P136" s="182">
        <v>0</v>
      </c>
      <c r="Q136" s="182">
        <f t="shared" si="40"/>
        <v>0</v>
      </c>
      <c r="R136" s="184"/>
      <c r="S136" s="184" t="s">
        <v>160</v>
      </c>
      <c r="T136" s="185" t="s">
        <v>161</v>
      </c>
      <c r="U136" s="162">
        <v>0</v>
      </c>
      <c r="V136" s="162">
        <f t="shared" si="41"/>
        <v>0</v>
      </c>
      <c r="W136" s="162"/>
      <c r="X136" s="162" t="s">
        <v>135</v>
      </c>
      <c r="Y136" s="162" t="s">
        <v>136</v>
      </c>
      <c r="Z136" s="151"/>
      <c r="AA136" s="151"/>
      <c r="AB136" s="151"/>
      <c r="AC136" s="151"/>
      <c r="AD136" s="151"/>
      <c r="AE136" s="151"/>
      <c r="AF136" s="151"/>
      <c r="AG136" s="151" t="s">
        <v>137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79">
        <v>88</v>
      </c>
      <c r="B137" s="180" t="s">
        <v>361</v>
      </c>
      <c r="C137" s="189" t="s">
        <v>362</v>
      </c>
      <c r="D137" s="181" t="s">
        <v>208</v>
      </c>
      <c r="E137" s="182">
        <v>4</v>
      </c>
      <c r="F137" s="183"/>
      <c r="G137" s="184">
        <f t="shared" si="35"/>
        <v>0</v>
      </c>
      <c r="H137" s="183"/>
      <c r="I137" s="184">
        <f t="shared" si="36"/>
        <v>0</v>
      </c>
      <c r="J137" s="183"/>
      <c r="K137" s="184">
        <f t="shared" si="37"/>
        <v>0</v>
      </c>
      <c r="L137" s="184">
        <v>21</v>
      </c>
      <c r="M137" s="184">
        <f t="shared" si="38"/>
        <v>0</v>
      </c>
      <c r="N137" s="182">
        <v>0</v>
      </c>
      <c r="O137" s="182">
        <f t="shared" si="39"/>
        <v>0</v>
      </c>
      <c r="P137" s="182">
        <v>0</v>
      </c>
      <c r="Q137" s="182">
        <f t="shared" si="40"/>
        <v>0</v>
      </c>
      <c r="R137" s="184"/>
      <c r="S137" s="184" t="s">
        <v>160</v>
      </c>
      <c r="T137" s="185" t="s">
        <v>161</v>
      </c>
      <c r="U137" s="162">
        <v>0</v>
      </c>
      <c r="V137" s="162">
        <f t="shared" si="41"/>
        <v>0</v>
      </c>
      <c r="W137" s="162"/>
      <c r="X137" s="162" t="s">
        <v>135</v>
      </c>
      <c r="Y137" s="162" t="s">
        <v>136</v>
      </c>
      <c r="Z137" s="151"/>
      <c r="AA137" s="151"/>
      <c r="AB137" s="151"/>
      <c r="AC137" s="151"/>
      <c r="AD137" s="151"/>
      <c r="AE137" s="151"/>
      <c r="AF137" s="151"/>
      <c r="AG137" s="151" t="s">
        <v>137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79">
        <v>89</v>
      </c>
      <c r="B138" s="180" t="s">
        <v>363</v>
      </c>
      <c r="C138" s="189" t="s">
        <v>31</v>
      </c>
      <c r="D138" s="181" t="s">
        <v>159</v>
      </c>
      <c r="E138" s="182">
        <v>3</v>
      </c>
      <c r="F138" s="183"/>
      <c r="G138" s="184">
        <f t="shared" si="35"/>
        <v>0</v>
      </c>
      <c r="H138" s="183"/>
      <c r="I138" s="184">
        <f t="shared" si="36"/>
        <v>0</v>
      </c>
      <c r="J138" s="183"/>
      <c r="K138" s="184">
        <f t="shared" si="37"/>
        <v>0</v>
      </c>
      <c r="L138" s="184">
        <v>21</v>
      </c>
      <c r="M138" s="184">
        <f t="shared" si="38"/>
        <v>0</v>
      </c>
      <c r="N138" s="182">
        <v>0</v>
      </c>
      <c r="O138" s="182">
        <f t="shared" si="39"/>
        <v>0</v>
      </c>
      <c r="P138" s="182">
        <v>0</v>
      </c>
      <c r="Q138" s="182">
        <f t="shared" si="40"/>
        <v>0</v>
      </c>
      <c r="R138" s="184"/>
      <c r="S138" s="184" t="s">
        <v>160</v>
      </c>
      <c r="T138" s="185" t="s">
        <v>161</v>
      </c>
      <c r="U138" s="162">
        <v>0</v>
      </c>
      <c r="V138" s="162">
        <f t="shared" si="41"/>
        <v>0</v>
      </c>
      <c r="W138" s="162"/>
      <c r="X138" s="162" t="s">
        <v>135</v>
      </c>
      <c r="Y138" s="162" t="s">
        <v>136</v>
      </c>
      <c r="Z138" s="151"/>
      <c r="AA138" s="151"/>
      <c r="AB138" s="151"/>
      <c r="AC138" s="151"/>
      <c r="AD138" s="151"/>
      <c r="AE138" s="151"/>
      <c r="AF138" s="151"/>
      <c r="AG138" s="151" t="s">
        <v>137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79">
        <v>90</v>
      </c>
      <c r="B139" s="180" t="s">
        <v>364</v>
      </c>
      <c r="C139" s="189" t="s">
        <v>333</v>
      </c>
      <c r="D139" s="181" t="s">
        <v>208</v>
      </c>
      <c r="E139" s="182">
        <v>3</v>
      </c>
      <c r="F139" s="183"/>
      <c r="G139" s="184">
        <f t="shared" si="35"/>
        <v>0</v>
      </c>
      <c r="H139" s="183"/>
      <c r="I139" s="184">
        <f t="shared" si="36"/>
        <v>0</v>
      </c>
      <c r="J139" s="183"/>
      <c r="K139" s="184">
        <f t="shared" si="37"/>
        <v>0</v>
      </c>
      <c r="L139" s="184">
        <v>21</v>
      </c>
      <c r="M139" s="184">
        <f t="shared" si="38"/>
        <v>0</v>
      </c>
      <c r="N139" s="182">
        <v>0</v>
      </c>
      <c r="O139" s="182">
        <f t="shared" si="39"/>
        <v>0</v>
      </c>
      <c r="P139" s="182">
        <v>0</v>
      </c>
      <c r="Q139" s="182">
        <f t="shared" si="40"/>
        <v>0</v>
      </c>
      <c r="R139" s="184"/>
      <c r="S139" s="184" t="s">
        <v>160</v>
      </c>
      <c r="T139" s="185" t="s">
        <v>161</v>
      </c>
      <c r="U139" s="162">
        <v>0</v>
      </c>
      <c r="V139" s="162">
        <f t="shared" si="41"/>
        <v>0</v>
      </c>
      <c r="W139" s="162"/>
      <c r="X139" s="162" t="s">
        <v>135</v>
      </c>
      <c r="Y139" s="162" t="s">
        <v>136</v>
      </c>
      <c r="Z139" s="151"/>
      <c r="AA139" s="151"/>
      <c r="AB139" s="151"/>
      <c r="AC139" s="151"/>
      <c r="AD139" s="151"/>
      <c r="AE139" s="151"/>
      <c r="AF139" s="151"/>
      <c r="AG139" s="151" t="s">
        <v>137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79">
        <v>91</v>
      </c>
      <c r="B140" s="180" t="s">
        <v>365</v>
      </c>
      <c r="C140" s="189" t="s">
        <v>366</v>
      </c>
      <c r="D140" s="181" t="s">
        <v>208</v>
      </c>
      <c r="E140" s="182">
        <v>2</v>
      </c>
      <c r="F140" s="183"/>
      <c r="G140" s="184">
        <f t="shared" si="35"/>
        <v>0</v>
      </c>
      <c r="H140" s="183"/>
      <c r="I140" s="184">
        <f t="shared" si="36"/>
        <v>0</v>
      </c>
      <c r="J140" s="183"/>
      <c r="K140" s="184">
        <f t="shared" si="37"/>
        <v>0</v>
      </c>
      <c r="L140" s="184">
        <v>21</v>
      </c>
      <c r="M140" s="184">
        <f t="shared" si="38"/>
        <v>0</v>
      </c>
      <c r="N140" s="182">
        <v>0</v>
      </c>
      <c r="O140" s="182">
        <f t="shared" si="39"/>
        <v>0</v>
      </c>
      <c r="P140" s="182">
        <v>0</v>
      </c>
      <c r="Q140" s="182">
        <f t="shared" si="40"/>
        <v>0</v>
      </c>
      <c r="R140" s="184"/>
      <c r="S140" s="184" t="s">
        <v>160</v>
      </c>
      <c r="T140" s="185" t="s">
        <v>161</v>
      </c>
      <c r="U140" s="162">
        <v>0</v>
      </c>
      <c r="V140" s="162">
        <f t="shared" si="41"/>
        <v>0</v>
      </c>
      <c r="W140" s="162"/>
      <c r="X140" s="162" t="s">
        <v>217</v>
      </c>
      <c r="Y140" s="162" t="s">
        <v>136</v>
      </c>
      <c r="Z140" s="151"/>
      <c r="AA140" s="151"/>
      <c r="AB140" s="151"/>
      <c r="AC140" s="151"/>
      <c r="AD140" s="151"/>
      <c r="AE140" s="151"/>
      <c r="AF140" s="151"/>
      <c r="AG140" s="151" t="s">
        <v>218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79">
        <v>92</v>
      </c>
      <c r="B141" s="180" t="s">
        <v>367</v>
      </c>
      <c r="C141" s="189" t="s">
        <v>368</v>
      </c>
      <c r="D141" s="181" t="s">
        <v>208</v>
      </c>
      <c r="E141" s="182">
        <v>2</v>
      </c>
      <c r="F141" s="183"/>
      <c r="G141" s="184">
        <f t="shared" si="35"/>
        <v>0</v>
      </c>
      <c r="H141" s="183"/>
      <c r="I141" s="184">
        <f t="shared" si="36"/>
        <v>0</v>
      </c>
      <c r="J141" s="183"/>
      <c r="K141" s="184">
        <f t="shared" si="37"/>
        <v>0</v>
      </c>
      <c r="L141" s="184">
        <v>21</v>
      </c>
      <c r="M141" s="184">
        <f t="shared" si="38"/>
        <v>0</v>
      </c>
      <c r="N141" s="182">
        <v>0</v>
      </c>
      <c r="O141" s="182">
        <f t="shared" si="39"/>
        <v>0</v>
      </c>
      <c r="P141" s="182">
        <v>0</v>
      </c>
      <c r="Q141" s="182">
        <f t="shared" si="40"/>
        <v>0</v>
      </c>
      <c r="R141" s="184"/>
      <c r="S141" s="184" t="s">
        <v>160</v>
      </c>
      <c r="T141" s="185" t="s">
        <v>161</v>
      </c>
      <c r="U141" s="162">
        <v>0</v>
      </c>
      <c r="V141" s="162">
        <f t="shared" si="41"/>
        <v>0</v>
      </c>
      <c r="W141" s="162"/>
      <c r="X141" s="162" t="s">
        <v>217</v>
      </c>
      <c r="Y141" s="162" t="s">
        <v>136</v>
      </c>
      <c r="Z141" s="151"/>
      <c r="AA141" s="151"/>
      <c r="AB141" s="151"/>
      <c r="AC141" s="151"/>
      <c r="AD141" s="151"/>
      <c r="AE141" s="151"/>
      <c r="AF141" s="151"/>
      <c r="AG141" s="151" t="s">
        <v>218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72">
        <v>93</v>
      </c>
      <c r="B142" s="173" t="s">
        <v>369</v>
      </c>
      <c r="C142" s="190" t="s">
        <v>370</v>
      </c>
      <c r="D142" s="174" t="s">
        <v>208</v>
      </c>
      <c r="E142" s="175">
        <v>4</v>
      </c>
      <c r="F142" s="176"/>
      <c r="G142" s="177">
        <f t="shared" si="35"/>
        <v>0</v>
      </c>
      <c r="H142" s="176"/>
      <c r="I142" s="177">
        <f t="shared" si="36"/>
        <v>0</v>
      </c>
      <c r="J142" s="176"/>
      <c r="K142" s="177">
        <f t="shared" si="37"/>
        <v>0</v>
      </c>
      <c r="L142" s="177">
        <v>21</v>
      </c>
      <c r="M142" s="177">
        <f t="shared" si="38"/>
        <v>0</v>
      </c>
      <c r="N142" s="175">
        <v>0</v>
      </c>
      <c r="O142" s="175">
        <f t="shared" si="39"/>
        <v>0</v>
      </c>
      <c r="P142" s="175">
        <v>0</v>
      </c>
      <c r="Q142" s="175">
        <f t="shared" si="40"/>
        <v>0</v>
      </c>
      <c r="R142" s="177"/>
      <c r="S142" s="177" t="s">
        <v>160</v>
      </c>
      <c r="T142" s="178" t="s">
        <v>161</v>
      </c>
      <c r="U142" s="162">
        <v>0</v>
      </c>
      <c r="V142" s="162">
        <f t="shared" si="41"/>
        <v>0</v>
      </c>
      <c r="W142" s="162"/>
      <c r="X142" s="162" t="s">
        <v>217</v>
      </c>
      <c r="Y142" s="162" t="s">
        <v>136</v>
      </c>
      <c r="Z142" s="151"/>
      <c r="AA142" s="151"/>
      <c r="AB142" s="151"/>
      <c r="AC142" s="151"/>
      <c r="AD142" s="151"/>
      <c r="AE142" s="151"/>
      <c r="AF142" s="151"/>
      <c r="AG142" s="151" t="s">
        <v>218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8">
        <v>94</v>
      </c>
      <c r="B143" s="159" t="s">
        <v>323</v>
      </c>
      <c r="C143" s="191" t="s">
        <v>324</v>
      </c>
      <c r="D143" s="160" t="s">
        <v>0</v>
      </c>
      <c r="E143" s="186"/>
      <c r="F143" s="163"/>
      <c r="G143" s="162">
        <f t="shared" si="35"/>
        <v>0</v>
      </c>
      <c r="H143" s="163"/>
      <c r="I143" s="162">
        <f t="shared" si="36"/>
        <v>0</v>
      </c>
      <c r="J143" s="163"/>
      <c r="K143" s="162">
        <f t="shared" si="37"/>
        <v>0</v>
      </c>
      <c r="L143" s="162">
        <v>21</v>
      </c>
      <c r="M143" s="162">
        <f t="shared" si="38"/>
        <v>0</v>
      </c>
      <c r="N143" s="161">
        <v>0</v>
      </c>
      <c r="O143" s="161">
        <f t="shared" si="39"/>
        <v>0</v>
      </c>
      <c r="P143" s="161">
        <v>0</v>
      </c>
      <c r="Q143" s="161">
        <f t="shared" si="40"/>
        <v>0</v>
      </c>
      <c r="R143" s="162" t="s">
        <v>145</v>
      </c>
      <c r="S143" s="162" t="s">
        <v>134</v>
      </c>
      <c r="T143" s="162" t="s">
        <v>134</v>
      </c>
      <c r="U143" s="162">
        <v>0</v>
      </c>
      <c r="V143" s="162">
        <f t="shared" si="41"/>
        <v>0</v>
      </c>
      <c r="W143" s="162"/>
      <c r="X143" s="162" t="s">
        <v>225</v>
      </c>
      <c r="Y143" s="162" t="s">
        <v>136</v>
      </c>
      <c r="Z143" s="151"/>
      <c r="AA143" s="151"/>
      <c r="AB143" s="151"/>
      <c r="AC143" s="151"/>
      <c r="AD143" s="151"/>
      <c r="AE143" s="151"/>
      <c r="AF143" s="151"/>
      <c r="AG143" s="151" t="s">
        <v>226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2" x14ac:dyDescent="0.2">
      <c r="A144" s="158"/>
      <c r="B144" s="159"/>
      <c r="C144" s="262" t="s">
        <v>275</v>
      </c>
      <c r="D144" s="263"/>
      <c r="E144" s="263"/>
      <c r="F144" s="263"/>
      <c r="G144" s="263"/>
      <c r="H144" s="162"/>
      <c r="I144" s="162"/>
      <c r="J144" s="162"/>
      <c r="K144" s="162"/>
      <c r="L144" s="162"/>
      <c r="M144" s="162"/>
      <c r="N144" s="161"/>
      <c r="O144" s="161"/>
      <c r="P144" s="161"/>
      <c r="Q144" s="161"/>
      <c r="R144" s="162"/>
      <c r="S144" s="162"/>
      <c r="T144" s="162"/>
      <c r="U144" s="162"/>
      <c r="V144" s="162"/>
      <c r="W144" s="162"/>
      <c r="X144" s="162"/>
      <c r="Y144" s="162"/>
      <c r="Z144" s="151"/>
      <c r="AA144" s="151"/>
      <c r="AB144" s="151"/>
      <c r="AC144" s="151"/>
      <c r="AD144" s="151"/>
      <c r="AE144" s="151"/>
      <c r="AF144" s="151"/>
      <c r="AG144" s="151" t="s">
        <v>152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x14ac:dyDescent="0.2">
      <c r="A145" s="165" t="s">
        <v>128</v>
      </c>
      <c r="B145" s="166" t="s">
        <v>82</v>
      </c>
      <c r="C145" s="188" t="s">
        <v>83</v>
      </c>
      <c r="D145" s="167"/>
      <c r="E145" s="168"/>
      <c r="F145" s="169"/>
      <c r="G145" s="169">
        <f>SUMIF(AG146:AG147,"&lt;&gt;NOR",G146:G147)</f>
        <v>0</v>
      </c>
      <c r="H145" s="169"/>
      <c r="I145" s="169">
        <f>SUM(I146:I147)</f>
        <v>0</v>
      </c>
      <c r="J145" s="169"/>
      <c r="K145" s="169">
        <f>SUM(K146:K147)</f>
        <v>0</v>
      </c>
      <c r="L145" s="169"/>
      <c r="M145" s="169">
        <f>SUM(M146:M147)</f>
        <v>0</v>
      </c>
      <c r="N145" s="168"/>
      <c r="O145" s="168">
        <f>SUM(O146:O147)</f>
        <v>0</v>
      </c>
      <c r="P145" s="168"/>
      <c r="Q145" s="168">
        <f>SUM(Q146:Q147)</f>
        <v>0</v>
      </c>
      <c r="R145" s="169"/>
      <c r="S145" s="169"/>
      <c r="T145" s="170"/>
      <c r="U145" s="164"/>
      <c r="V145" s="164">
        <f>SUM(V146:V147)</f>
        <v>0</v>
      </c>
      <c r="W145" s="164"/>
      <c r="X145" s="164"/>
      <c r="Y145" s="164"/>
      <c r="AG145" t="s">
        <v>129</v>
      </c>
    </row>
    <row r="146" spans="1:60" outlineLevel="1" x14ac:dyDescent="0.2">
      <c r="A146" s="179">
        <v>95</v>
      </c>
      <c r="B146" s="180" t="s">
        <v>371</v>
      </c>
      <c r="C146" s="189" t="s">
        <v>372</v>
      </c>
      <c r="D146" s="181" t="s">
        <v>289</v>
      </c>
      <c r="E146" s="182">
        <v>1</v>
      </c>
      <c r="F146" s="183"/>
      <c r="G146" s="184">
        <f>ROUND(E146*F146,2)</f>
        <v>0</v>
      </c>
      <c r="H146" s="183"/>
      <c r="I146" s="184">
        <f>ROUND(E146*H146,2)</f>
        <v>0</v>
      </c>
      <c r="J146" s="183"/>
      <c r="K146" s="184">
        <f>ROUND(E146*J146,2)</f>
        <v>0</v>
      </c>
      <c r="L146" s="184">
        <v>21</v>
      </c>
      <c r="M146" s="184">
        <f>G146*(1+L146/100)</f>
        <v>0</v>
      </c>
      <c r="N146" s="182">
        <v>0</v>
      </c>
      <c r="O146" s="182">
        <f>ROUND(E146*N146,2)</f>
        <v>0</v>
      </c>
      <c r="P146" s="182">
        <v>0</v>
      </c>
      <c r="Q146" s="182">
        <f>ROUND(E146*P146,2)</f>
        <v>0</v>
      </c>
      <c r="R146" s="184"/>
      <c r="S146" s="184" t="s">
        <v>160</v>
      </c>
      <c r="T146" s="185" t="s">
        <v>161</v>
      </c>
      <c r="U146" s="162">
        <v>0</v>
      </c>
      <c r="V146" s="162">
        <f>ROUND(E146*U146,2)</f>
        <v>0</v>
      </c>
      <c r="W146" s="162"/>
      <c r="X146" s="162" t="s">
        <v>135</v>
      </c>
      <c r="Y146" s="162" t="s">
        <v>136</v>
      </c>
      <c r="Z146" s="151"/>
      <c r="AA146" s="151"/>
      <c r="AB146" s="151"/>
      <c r="AC146" s="151"/>
      <c r="AD146" s="151"/>
      <c r="AE146" s="151"/>
      <c r="AF146" s="151"/>
      <c r="AG146" s="151" t="s">
        <v>137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79">
        <v>96</v>
      </c>
      <c r="B147" s="180" t="s">
        <v>373</v>
      </c>
      <c r="C147" s="189" t="s">
        <v>374</v>
      </c>
      <c r="D147" s="181" t="s">
        <v>289</v>
      </c>
      <c r="E147" s="182">
        <v>1</v>
      </c>
      <c r="F147" s="183"/>
      <c r="G147" s="184">
        <f>ROUND(E147*F147,2)</f>
        <v>0</v>
      </c>
      <c r="H147" s="183"/>
      <c r="I147" s="184">
        <f>ROUND(E147*H147,2)</f>
        <v>0</v>
      </c>
      <c r="J147" s="183"/>
      <c r="K147" s="184">
        <f>ROUND(E147*J147,2)</f>
        <v>0</v>
      </c>
      <c r="L147" s="184">
        <v>21</v>
      </c>
      <c r="M147" s="184">
        <f>G147*(1+L147/100)</f>
        <v>0</v>
      </c>
      <c r="N147" s="182">
        <v>0</v>
      </c>
      <c r="O147" s="182">
        <f>ROUND(E147*N147,2)</f>
        <v>0</v>
      </c>
      <c r="P147" s="182">
        <v>0</v>
      </c>
      <c r="Q147" s="182">
        <f>ROUND(E147*P147,2)</f>
        <v>0</v>
      </c>
      <c r="R147" s="184"/>
      <c r="S147" s="184" t="s">
        <v>160</v>
      </c>
      <c r="T147" s="185" t="s">
        <v>161</v>
      </c>
      <c r="U147" s="162">
        <v>0</v>
      </c>
      <c r="V147" s="162">
        <f>ROUND(E147*U147,2)</f>
        <v>0</v>
      </c>
      <c r="W147" s="162"/>
      <c r="X147" s="162" t="s">
        <v>135</v>
      </c>
      <c r="Y147" s="162" t="s">
        <v>136</v>
      </c>
      <c r="Z147" s="151"/>
      <c r="AA147" s="151"/>
      <c r="AB147" s="151"/>
      <c r="AC147" s="151"/>
      <c r="AD147" s="151"/>
      <c r="AE147" s="151"/>
      <c r="AF147" s="151"/>
      <c r="AG147" s="151" t="s">
        <v>137</v>
      </c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x14ac:dyDescent="0.2">
      <c r="A148" s="165" t="s">
        <v>128</v>
      </c>
      <c r="B148" s="166" t="s">
        <v>84</v>
      </c>
      <c r="C148" s="188" t="s">
        <v>85</v>
      </c>
      <c r="D148" s="167"/>
      <c r="E148" s="168"/>
      <c r="F148" s="169"/>
      <c r="G148" s="169">
        <f>SUMIF(AG149:AG155,"&lt;&gt;NOR",G149:G155)</f>
        <v>0</v>
      </c>
      <c r="H148" s="169"/>
      <c r="I148" s="169">
        <f>SUM(I149:I155)</f>
        <v>0</v>
      </c>
      <c r="J148" s="169"/>
      <c r="K148" s="169">
        <f>SUM(K149:K155)</f>
        <v>0</v>
      </c>
      <c r="L148" s="169"/>
      <c r="M148" s="169">
        <f>SUM(M149:M155)</f>
        <v>0</v>
      </c>
      <c r="N148" s="168"/>
      <c r="O148" s="168">
        <f>SUM(O149:O155)</f>
        <v>0</v>
      </c>
      <c r="P148" s="168"/>
      <c r="Q148" s="168">
        <f>SUM(Q149:Q155)</f>
        <v>0</v>
      </c>
      <c r="R148" s="169"/>
      <c r="S148" s="169"/>
      <c r="T148" s="170"/>
      <c r="U148" s="164"/>
      <c r="V148" s="164">
        <f>SUM(V149:V155)</f>
        <v>0</v>
      </c>
      <c r="W148" s="164"/>
      <c r="X148" s="164"/>
      <c r="Y148" s="164"/>
      <c r="AG148" t="s">
        <v>129</v>
      </c>
    </row>
    <row r="149" spans="1:60" outlineLevel="1" x14ac:dyDescent="0.2">
      <c r="A149" s="179">
        <v>97</v>
      </c>
      <c r="B149" s="180" t="s">
        <v>375</v>
      </c>
      <c r="C149" s="189" t="s">
        <v>376</v>
      </c>
      <c r="D149" s="181" t="s">
        <v>377</v>
      </c>
      <c r="E149" s="182">
        <v>2</v>
      </c>
      <c r="F149" s="183"/>
      <c r="G149" s="184">
        <f t="shared" ref="G149:G155" si="42">ROUND(E149*F149,2)</f>
        <v>0</v>
      </c>
      <c r="H149" s="183"/>
      <c r="I149" s="184">
        <f t="shared" ref="I149:I155" si="43">ROUND(E149*H149,2)</f>
        <v>0</v>
      </c>
      <c r="J149" s="183"/>
      <c r="K149" s="184">
        <f t="shared" ref="K149:K155" si="44">ROUND(E149*J149,2)</f>
        <v>0</v>
      </c>
      <c r="L149" s="184">
        <v>21</v>
      </c>
      <c r="M149" s="184">
        <f t="shared" ref="M149:M155" si="45">G149*(1+L149/100)</f>
        <v>0</v>
      </c>
      <c r="N149" s="182">
        <v>0</v>
      </c>
      <c r="O149" s="182">
        <f t="shared" ref="O149:O155" si="46">ROUND(E149*N149,2)</f>
        <v>0</v>
      </c>
      <c r="P149" s="182">
        <v>0</v>
      </c>
      <c r="Q149" s="182">
        <f t="shared" ref="Q149:Q155" si="47">ROUND(E149*P149,2)</f>
        <v>0</v>
      </c>
      <c r="R149" s="184"/>
      <c r="S149" s="184" t="s">
        <v>160</v>
      </c>
      <c r="T149" s="185" t="s">
        <v>161</v>
      </c>
      <c r="U149" s="162">
        <v>0</v>
      </c>
      <c r="V149" s="162">
        <f t="shared" ref="V149:V155" si="48">ROUND(E149*U149,2)</f>
        <v>0</v>
      </c>
      <c r="W149" s="162"/>
      <c r="X149" s="162" t="s">
        <v>135</v>
      </c>
      <c r="Y149" s="162" t="s">
        <v>136</v>
      </c>
      <c r="Z149" s="151"/>
      <c r="AA149" s="151"/>
      <c r="AB149" s="151"/>
      <c r="AC149" s="151"/>
      <c r="AD149" s="151"/>
      <c r="AE149" s="151"/>
      <c r="AF149" s="151"/>
      <c r="AG149" s="151" t="s">
        <v>137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79">
        <v>98</v>
      </c>
      <c r="B150" s="180" t="s">
        <v>378</v>
      </c>
      <c r="C150" s="189" t="s">
        <v>379</v>
      </c>
      <c r="D150" s="181" t="s">
        <v>159</v>
      </c>
      <c r="E150" s="182">
        <v>30</v>
      </c>
      <c r="F150" s="183"/>
      <c r="G150" s="184">
        <f t="shared" si="42"/>
        <v>0</v>
      </c>
      <c r="H150" s="183"/>
      <c r="I150" s="184">
        <f t="shared" si="43"/>
        <v>0</v>
      </c>
      <c r="J150" s="183"/>
      <c r="K150" s="184">
        <f t="shared" si="44"/>
        <v>0</v>
      </c>
      <c r="L150" s="184">
        <v>21</v>
      </c>
      <c r="M150" s="184">
        <f t="shared" si="45"/>
        <v>0</v>
      </c>
      <c r="N150" s="182">
        <v>0</v>
      </c>
      <c r="O150" s="182">
        <f t="shared" si="46"/>
        <v>0</v>
      </c>
      <c r="P150" s="182">
        <v>0</v>
      </c>
      <c r="Q150" s="182">
        <f t="shared" si="47"/>
        <v>0</v>
      </c>
      <c r="R150" s="184"/>
      <c r="S150" s="184" t="s">
        <v>160</v>
      </c>
      <c r="T150" s="185" t="s">
        <v>161</v>
      </c>
      <c r="U150" s="162">
        <v>0</v>
      </c>
      <c r="V150" s="162">
        <f t="shared" si="48"/>
        <v>0</v>
      </c>
      <c r="W150" s="162"/>
      <c r="X150" s="162" t="s">
        <v>135</v>
      </c>
      <c r="Y150" s="162" t="s">
        <v>136</v>
      </c>
      <c r="Z150" s="151"/>
      <c r="AA150" s="151"/>
      <c r="AB150" s="151"/>
      <c r="AC150" s="151"/>
      <c r="AD150" s="151"/>
      <c r="AE150" s="151"/>
      <c r="AF150" s="151"/>
      <c r="AG150" s="151" t="s">
        <v>137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79">
        <v>99</v>
      </c>
      <c r="B151" s="180" t="s">
        <v>380</v>
      </c>
      <c r="C151" s="189" t="s">
        <v>381</v>
      </c>
      <c r="D151" s="181" t="s">
        <v>159</v>
      </c>
      <c r="E151" s="182">
        <v>4</v>
      </c>
      <c r="F151" s="183"/>
      <c r="G151" s="184">
        <f t="shared" si="42"/>
        <v>0</v>
      </c>
      <c r="H151" s="183"/>
      <c r="I151" s="184">
        <f t="shared" si="43"/>
        <v>0</v>
      </c>
      <c r="J151" s="183"/>
      <c r="K151" s="184">
        <f t="shared" si="44"/>
        <v>0</v>
      </c>
      <c r="L151" s="184">
        <v>21</v>
      </c>
      <c r="M151" s="184">
        <f t="shared" si="45"/>
        <v>0</v>
      </c>
      <c r="N151" s="182">
        <v>0</v>
      </c>
      <c r="O151" s="182">
        <f t="shared" si="46"/>
        <v>0</v>
      </c>
      <c r="P151" s="182">
        <v>0</v>
      </c>
      <c r="Q151" s="182">
        <f t="shared" si="47"/>
        <v>0</v>
      </c>
      <c r="R151" s="184"/>
      <c r="S151" s="184" t="s">
        <v>160</v>
      </c>
      <c r="T151" s="185" t="s">
        <v>161</v>
      </c>
      <c r="U151" s="162">
        <v>0</v>
      </c>
      <c r="V151" s="162">
        <f t="shared" si="48"/>
        <v>0</v>
      </c>
      <c r="W151" s="162"/>
      <c r="X151" s="162" t="s">
        <v>135</v>
      </c>
      <c r="Y151" s="162" t="s">
        <v>136</v>
      </c>
      <c r="Z151" s="151"/>
      <c r="AA151" s="151"/>
      <c r="AB151" s="151"/>
      <c r="AC151" s="151"/>
      <c r="AD151" s="151"/>
      <c r="AE151" s="151"/>
      <c r="AF151" s="151"/>
      <c r="AG151" s="151" t="s">
        <v>137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79">
        <v>100</v>
      </c>
      <c r="B152" s="180" t="s">
        <v>382</v>
      </c>
      <c r="C152" s="189" t="s">
        <v>383</v>
      </c>
      <c r="D152" s="181" t="s">
        <v>384</v>
      </c>
      <c r="E152" s="182">
        <v>6</v>
      </c>
      <c r="F152" s="183"/>
      <c r="G152" s="184">
        <f t="shared" si="42"/>
        <v>0</v>
      </c>
      <c r="H152" s="183"/>
      <c r="I152" s="184">
        <f t="shared" si="43"/>
        <v>0</v>
      </c>
      <c r="J152" s="183"/>
      <c r="K152" s="184">
        <f t="shared" si="44"/>
        <v>0</v>
      </c>
      <c r="L152" s="184">
        <v>21</v>
      </c>
      <c r="M152" s="184">
        <f t="shared" si="45"/>
        <v>0</v>
      </c>
      <c r="N152" s="182">
        <v>0</v>
      </c>
      <c r="O152" s="182">
        <f t="shared" si="46"/>
        <v>0</v>
      </c>
      <c r="P152" s="182">
        <v>0</v>
      </c>
      <c r="Q152" s="182">
        <f t="shared" si="47"/>
        <v>0</v>
      </c>
      <c r="R152" s="184"/>
      <c r="S152" s="184" t="s">
        <v>160</v>
      </c>
      <c r="T152" s="185" t="s">
        <v>161</v>
      </c>
      <c r="U152" s="162">
        <v>0</v>
      </c>
      <c r="V152" s="162">
        <f t="shared" si="48"/>
        <v>0</v>
      </c>
      <c r="W152" s="162"/>
      <c r="X152" s="162" t="s">
        <v>135</v>
      </c>
      <c r="Y152" s="162" t="s">
        <v>136</v>
      </c>
      <c r="Z152" s="151"/>
      <c r="AA152" s="151"/>
      <c r="AB152" s="151"/>
      <c r="AC152" s="151"/>
      <c r="AD152" s="151"/>
      <c r="AE152" s="151"/>
      <c r="AF152" s="151"/>
      <c r="AG152" s="151" t="s">
        <v>137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79">
        <v>101</v>
      </c>
      <c r="B153" s="180" t="s">
        <v>385</v>
      </c>
      <c r="C153" s="189" t="s">
        <v>386</v>
      </c>
      <c r="D153" s="181" t="s">
        <v>208</v>
      </c>
      <c r="E153" s="182">
        <v>2</v>
      </c>
      <c r="F153" s="183"/>
      <c r="G153" s="184">
        <f t="shared" si="42"/>
        <v>0</v>
      </c>
      <c r="H153" s="183"/>
      <c r="I153" s="184">
        <f t="shared" si="43"/>
        <v>0</v>
      </c>
      <c r="J153" s="183"/>
      <c r="K153" s="184">
        <f t="shared" si="44"/>
        <v>0</v>
      </c>
      <c r="L153" s="184">
        <v>21</v>
      </c>
      <c r="M153" s="184">
        <f t="shared" si="45"/>
        <v>0</v>
      </c>
      <c r="N153" s="182">
        <v>0</v>
      </c>
      <c r="O153" s="182">
        <f t="shared" si="46"/>
        <v>0</v>
      </c>
      <c r="P153" s="182">
        <v>0</v>
      </c>
      <c r="Q153" s="182">
        <f t="shared" si="47"/>
        <v>0</v>
      </c>
      <c r="R153" s="184"/>
      <c r="S153" s="184" t="s">
        <v>160</v>
      </c>
      <c r="T153" s="185" t="s">
        <v>161</v>
      </c>
      <c r="U153" s="162">
        <v>0</v>
      </c>
      <c r="V153" s="162">
        <f t="shared" si="48"/>
        <v>0</v>
      </c>
      <c r="W153" s="162"/>
      <c r="X153" s="162" t="s">
        <v>135</v>
      </c>
      <c r="Y153" s="162" t="s">
        <v>136</v>
      </c>
      <c r="Z153" s="151"/>
      <c r="AA153" s="151"/>
      <c r="AB153" s="151"/>
      <c r="AC153" s="151"/>
      <c r="AD153" s="151"/>
      <c r="AE153" s="151"/>
      <c r="AF153" s="151"/>
      <c r="AG153" s="151" t="s">
        <v>137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ht="22.5" outlineLevel="1" x14ac:dyDescent="0.2">
      <c r="A154" s="179">
        <v>102</v>
      </c>
      <c r="B154" s="180" t="s">
        <v>387</v>
      </c>
      <c r="C154" s="189" t="s">
        <v>388</v>
      </c>
      <c r="D154" s="181" t="s">
        <v>208</v>
      </c>
      <c r="E154" s="182">
        <v>1</v>
      </c>
      <c r="F154" s="183"/>
      <c r="G154" s="184">
        <f t="shared" si="42"/>
        <v>0</v>
      </c>
      <c r="H154" s="183"/>
      <c r="I154" s="184">
        <f t="shared" si="43"/>
        <v>0</v>
      </c>
      <c r="J154" s="183"/>
      <c r="K154" s="184">
        <f t="shared" si="44"/>
        <v>0</v>
      </c>
      <c r="L154" s="184">
        <v>21</v>
      </c>
      <c r="M154" s="184">
        <f t="shared" si="45"/>
        <v>0</v>
      </c>
      <c r="N154" s="182">
        <v>0</v>
      </c>
      <c r="O154" s="182">
        <f t="shared" si="46"/>
        <v>0</v>
      </c>
      <c r="P154" s="182">
        <v>0</v>
      </c>
      <c r="Q154" s="182">
        <f t="shared" si="47"/>
        <v>0</v>
      </c>
      <c r="R154" s="184"/>
      <c r="S154" s="184" t="s">
        <v>160</v>
      </c>
      <c r="T154" s="185" t="s">
        <v>161</v>
      </c>
      <c r="U154" s="162">
        <v>0</v>
      </c>
      <c r="V154" s="162">
        <f t="shared" si="48"/>
        <v>0</v>
      </c>
      <c r="W154" s="162"/>
      <c r="X154" s="162" t="s">
        <v>135</v>
      </c>
      <c r="Y154" s="162" t="s">
        <v>136</v>
      </c>
      <c r="Z154" s="151"/>
      <c r="AA154" s="151"/>
      <c r="AB154" s="151"/>
      <c r="AC154" s="151"/>
      <c r="AD154" s="151"/>
      <c r="AE154" s="151"/>
      <c r="AF154" s="151"/>
      <c r="AG154" s="151" t="s">
        <v>137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79">
        <v>103</v>
      </c>
      <c r="B155" s="180" t="s">
        <v>389</v>
      </c>
      <c r="C155" s="189" t="s">
        <v>390</v>
      </c>
      <c r="D155" s="181" t="s">
        <v>377</v>
      </c>
      <c r="E155" s="182">
        <v>3.6</v>
      </c>
      <c r="F155" s="183"/>
      <c r="G155" s="184">
        <f t="shared" si="42"/>
        <v>0</v>
      </c>
      <c r="H155" s="183"/>
      <c r="I155" s="184">
        <f t="shared" si="43"/>
        <v>0</v>
      </c>
      <c r="J155" s="183"/>
      <c r="K155" s="184">
        <f t="shared" si="44"/>
        <v>0</v>
      </c>
      <c r="L155" s="184">
        <v>21</v>
      </c>
      <c r="M155" s="184">
        <f t="shared" si="45"/>
        <v>0</v>
      </c>
      <c r="N155" s="182">
        <v>0</v>
      </c>
      <c r="O155" s="182">
        <f t="shared" si="46"/>
        <v>0</v>
      </c>
      <c r="P155" s="182">
        <v>0</v>
      </c>
      <c r="Q155" s="182">
        <f t="shared" si="47"/>
        <v>0</v>
      </c>
      <c r="R155" s="184"/>
      <c r="S155" s="184" t="s">
        <v>160</v>
      </c>
      <c r="T155" s="185" t="s">
        <v>161</v>
      </c>
      <c r="U155" s="162">
        <v>0</v>
      </c>
      <c r="V155" s="162">
        <f t="shared" si="48"/>
        <v>0</v>
      </c>
      <c r="W155" s="162"/>
      <c r="X155" s="162" t="s">
        <v>135</v>
      </c>
      <c r="Y155" s="162" t="s">
        <v>136</v>
      </c>
      <c r="Z155" s="151"/>
      <c r="AA155" s="151"/>
      <c r="AB155" s="151"/>
      <c r="AC155" s="151"/>
      <c r="AD155" s="151"/>
      <c r="AE155" s="151"/>
      <c r="AF155" s="151"/>
      <c r="AG155" s="151" t="s">
        <v>137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x14ac:dyDescent="0.2">
      <c r="A156" s="165" t="s">
        <v>128</v>
      </c>
      <c r="B156" s="166" t="s">
        <v>86</v>
      </c>
      <c r="C156" s="188" t="s">
        <v>87</v>
      </c>
      <c r="D156" s="167"/>
      <c r="E156" s="168"/>
      <c r="F156" s="169"/>
      <c r="G156" s="169">
        <f>SUMIF(AG157:AG167,"&lt;&gt;NOR",G157:G167)</f>
        <v>0</v>
      </c>
      <c r="H156" s="169"/>
      <c r="I156" s="169">
        <f>SUM(I157:I167)</f>
        <v>0</v>
      </c>
      <c r="J156" s="169"/>
      <c r="K156" s="169">
        <f>SUM(K157:K167)</f>
        <v>0</v>
      </c>
      <c r="L156" s="169"/>
      <c r="M156" s="169">
        <f>SUM(M157:M167)</f>
        <v>0</v>
      </c>
      <c r="N156" s="168"/>
      <c r="O156" s="168">
        <f>SUM(O157:O167)</f>
        <v>0.04</v>
      </c>
      <c r="P156" s="168"/>
      <c r="Q156" s="168">
        <f>SUM(Q157:Q167)</f>
        <v>0</v>
      </c>
      <c r="R156" s="169"/>
      <c r="S156" s="169"/>
      <c r="T156" s="170"/>
      <c r="U156" s="164"/>
      <c r="V156" s="164">
        <f>SUM(V157:V167)</f>
        <v>3.62</v>
      </c>
      <c r="W156" s="164"/>
      <c r="X156" s="164"/>
      <c r="Y156" s="164"/>
      <c r="AG156" t="s">
        <v>129</v>
      </c>
    </row>
    <row r="157" spans="1:60" outlineLevel="1" x14ac:dyDescent="0.2">
      <c r="A157" s="179">
        <v>104</v>
      </c>
      <c r="B157" s="180" t="s">
        <v>391</v>
      </c>
      <c r="C157" s="189" t="s">
        <v>392</v>
      </c>
      <c r="D157" s="181" t="s">
        <v>289</v>
      </c>
      <c r="E157" s="182">
        <v>1</v>
      </c>
      <c r="F157" s="183"/>
      <c r="G157" s="184">
        <f t="shared" ref="G157:G167" si="49">ROUND(E157*F157,2)</f>
        <v>0</v>
      </c>
      <c r="H157" s="183"/>
      <c r="I157" s="184">
        <f t="shared" ref="I157:I167" si="50">ROUND(E157*H157,2)</f>
        <v>0</v>
      </c>
      <c r="J157" s="183"/>
      <c r="K157" s="184">
        <f t="shared" ref="K157:K167" si="51">ROUND(E157*J157,2)</f>
        <v>0</v>
      </c>
      <c r="L157" s="184">
        <v>21</v>
      </c>
      <c r="M157" s="184">
        <f t="shared" ref="M157:M167" si="52">G157*(1+L157/100)</f>
        <v>0</v>
      </c>
      <c r="N157" s="182">
        <v>4.7600000000000003E-3</v>
      </c>
      <c r="O157" s="182">
        <f t="shared" ref="O157:O167" si="53">ROUND(E157*N157,2)</f>
        <v>0</v>
      </c>
      <c r="P157" s="182">
        <v>0</v>
      </c>
      <c r="Q157" s="182">
        <f t="shared" ref="Q157:Q167" si="54">ROUND(E157*P157,2)</f>
        <v>0</v>
      </c>
      <c r="R157" s="184" t="s">
        <v>145</v>
      </c>
      <c r="S157" s="184" t="s">
        <v>134</v>
      </c>
      <c r="T157" s="185" t="s">
        <v>134</v>
      </c>
      <c r="U157" s="162">
        <v>1.7050000000000001</v>
      </c>
      <c r="V157" s="162">
        <f t="shared" ref="V157:V167" si="55">ROUND(E157*U157,2)</f>
        <v>1.71</v>
      </c>
      <c r="W157" s="162"/>
      <c r="X157" s="162" t="s">
        <v>135</v>
      </c>
      <c r="Y157" s="162" t="s">
        <v>136</v>
      </c>
      <c r="Z157" s="151"/>
      <c r="AA157" s="151"/>
      <c r="AB157" s="151"/>
      <c r="AC157" s="151"/>
      <c r="AD157" s="151"/>
      <c r="AE157" s="151"/>
      <c r="AF157" s="151"/>
      <c r="AG157" s="151" t="s">
        <v>137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79">
        <v>105</v>
      </c>
      <c r="B158" s="180" t="s">
        <v>393</v>
      </c>
      <c r="C158" s="189" t="s">
        <v>394</v>
      </c>
      <c r="D158" s="181" t="s">
        <v>289</v>
      </c>
      <c r="E158" s="182">
        <v>1</v>
      </c>
      <c r="F158" s="183"/>
      <c r="G158" s="184">
        <f t="shared" si="49"/>
        <v>0</v>
      </c>
      <c r="H158" s="183"/>
      <c r="I158" s="184">
        <f t="shared" si="50"/>
        <v>0</v>
      </c>
      <c r="J158" s="183"/>
      <c r="K158" s="184">
        <f t="shared" si="51"/>
        <v>0</v>
      </c>
      <c r="L158" s="184">
        <v>21</v>
      </c>
      <c r="M158" s="184">
        <f t="shared" si="52"/>
        <v>0</v>
      </c>
      <c r="N158" s="182">
        <v>1.2540000000000001E-2</v>
      </c>
      <c r="O158" s="182">
        <f t="shared" si="53"/>
        <v>0.01</v>
      </c>
      <c r="P158" s="182">
        <v>0</v>
      </c>
      <c r="Q158" s="182">
        <f t="shared" si="54"/>
        <v>0</v>
      </c>
      <c r="R158" s="184" t="s">
        <v>145</v>
      </c>
      <c r="S158" s="184" t="s">
        <v>134</v>
      </c>
      <c r="T158" s="185" t="s">
        <v>134</v>
      </c>
      <c r="U158" s="162">
        <v>1.3520000000000001</v>
      </c>
      <c r="V158" s="162">
        <f t="shared" si="55"/>
        <v>1.35</v>
      </c>
      <c r="W158" s="162"/>
      <c r="X158" s="162" t="s">
        <v>135</v>
      </c>
      <c r="Y158" s="162" t="s">
        <v>136</v>
      </c>
      <c r="Z158" s="151"/>
      <c r="AA158" s="151"/>
      <c r="AB158" s="151"/>
      <c r="AC158" s="151"/>
      <c r="AD158" s="151"/>
      <c r="AE158" s="151"/>
      <c r="AF158" s="151"/>
      <c r="AG158" s="151" t="s">
        <v>137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79">
        <v>106</v>
      </c>
      <c r="B159" s="180" t="s">
        <v>395</v>
      </c>
      <c r="C159" s="189" t="s">
        <v>396</v>
      </c>
      <c r="D159" s="181" t="s">
        <v>289</v>
      </c>
      <c r="E159" s="182">
        <v>2</v>
      </c>
      <c r="F159" s="183"/>
      <c r="G159" s="184">
        <f t="shared" si="49"/>
        <v>0</v>
      </c>
      <c r="H159" s="183"/>
      <c r="I159" s="184">
        <f t="shared" si="50"/>
        <v>0</v>
      </c>
      <c r="J159" s="183"/>
      <c r="K159" s="184">
        <f t="shared" si="51"/>
        <v>0</v>
      </c>
      <c r="L159" s="184">
        <v>21</v>
      </c>
      <c r="M159" s="184">
        <f t="shared" si="52"/>
        <v>0</v>
      </c>
      <c r="N159" s="182">
        <v>0</v>
      </c>
      <c r="O159" s="182">
        <f t="shared" si="53"/>
        <v>0</v>
      </c>
      <c r="P159" s="182">
        <v>0</v>
      </c>
      <c r="Q159" s="182">
        <f t="shared" si="54"/>
        <v>0</v>
      </c>
      <c r="R159" s="184" t="s">
        <v>145</v>
      </c>
      <c r="S159" s="184" t="s">
        <v>134</v>
      </c>
      <c r="T159" s="185" t="s">
        <v>134</v>
      </c>
      <c r="U159" s="162">
        <v>0.28100000000000003</v>
      </c>
      <c r="V159" s="162">
        <f t="shared" si="55"/>
        <v>0.56000000000000005</v>
      </c>
      <c r="W159" s="162"/>
      <c r="X159" s="162" t="s">
        <v>135</v>
      </c>
      <c r="Y159" s="162" t="s">
        <v>136</v>
      </c>
      <c r="Z159" s="151"/>
      <c r="AA159" s="151"/>
      <c r="AB159" s="151"/>
      <c r="AC159" s="151"/>
      <c r="AD159" s="151"/>
      <c r="AE159" s="151"/>
      <c r="AF159" s="151"/>
      <c r="AG159" s="151" t="s">
        <v>137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ht="45" outlineLevel="1" x14ac:dyDescent="0.2">
      <c r="A160" s="179">
        <v>107</v>
      </c>
      <c r="B160" s="180" t="s">
        <v>397</v>
      </c>
      <c r="C160" s="189" t="s">
        <v>398</v>
      </c>
      <c r="D160" s="181" t="s">
        <v>144</v>
      </c>
      <c r="E160" s="182">
        <v>1</v>
      </c>
      <c r="F160" s="183"/>
      <c r="G160" s="184">
        <f t="shared" si="49"/>
        <v>0</v>
      </c>
      <c r="H160" s="183"/>
      <c r="I160" s="184">
        <f t="shared" si="50"/>
        <v>0</v>
      </c>
      <c r="J160" s="183"/>
      <c r="K160" s="184">
        <f t="shared" si="51"/>
        <v>0</v>
      </c>
      <c r="L160" s="184">
        <v>21</v>
      </c>
      <c r="M160" s="184">
        <f t="shared" si="52"/>
        <v>0</v>
      </c>
      <c r="N160" s="182">
        <v>1.17E-2</v>
      </c>
      <c r="O160" s="182">
        <f t="shared" si="53"/>
        <v>0.01</v>
      </c>
      <c r="P160" s="182">
        <v>0</v>
      </c>
      <c r="Q160" s="182">
        <f t="shared" si="54"/>
        <v>0</v>
      </c>
      <c r="R160" s="184" t="s">
        <v>216</v>
      </c>
      <c r="S160" s="184" t="s">
        <v>134</v>
      </c>
      <c r="T160" s="185" t="s">
        <v>134</v>
      </c>
      <c r="U160" s="162">
        <v>0</v>
      </c>
      <c r="V160" s="162">
        <f t="shared" si="55"/>
        <v>0</v>
      </c>
      <c r="W160" s="162"/>
      <c r="X160" s="162" t="s">
        <v>217</v>
      </c>
      <c r="Y160" s="162" t="s">
        <v>136</v>
      </c>
      <c r="Z160" s="151"/>
      <c r="AA160" s="151"/>
      <c r="AB160" s="151"/>
      <c r="AC160" s="151"/>
      <c r="AD160" s="151"/>
      <c r="AE160" s="151"/>
      <c r="AF160" s="151"/>
      <c r="AG160" s="151" t="s">
        <v>218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79">
        <v>108</v>
      </c>
      <c r="B161" s="180" t="s">
        <v>399</v>
      </c>
      <c r="C161" s="189" t="s">
        <v>400</v>
      </c>
      <c r="D161" s="181" t="s">
        <v>144</v>
      </c>
      <c r="E161" s="182">
        <v>1</v>
      </c>
      <c r="F161" s="183"/>
      <c r="G161" s="184">
        <f t="shared" si="49"/>
        <v>0</v>
      </c>
      <c r="H161" s="183"/>
      <c r="I161" s="184">
        <f t="shared" si="50"/>
        <v>0</v>
      </c>
      <c r="J161" s="183"/>
      <c r="K161" s="184">
        <f t="shared" si="51"/>
        <v>0</v>
      </c>
      <c r="L161" s="184">
        <v>21</v>
      </c>
      <c r="M161" s="184">
        <f t="shared" si="52"/>
        <v>0</v>
      </c>
      <c r="N161" s="182">
        <v>0.02</v>
      </c>
      <c r="O161" s="182">
        <f t="shared" si="53"/>
        <v>0.02</v>
      </c>
      <c r="P161" s="182">
        <v>0</v>
      </c>
      <c r="Q161" s="182">
        <f t="shared" si="54"/>
        <v>0</v>
      </c>
      <c r="R161" s="184"/>
      <c r="S161" s="184" t="s">
        <v>160</v>
      </c>
      <c r="T161" s="185" t="s">
        <v>161</v>
      </c>
      <c r="U161" s="162">
        <v>0</v>
      </c>
      <c r="V161" s="162">
        <f t="shared" si="55"/>
        <v>0</v>
      </c>
      <c r="W161" s="162"/>
      <c r="X161" s="162" t="s">
        <v>217</v>
      </c>
      <c r="Y161" s="162" t="s">
        <v>136</v>
      </c>
      <c r="Z161" s="151"/>
      <c r="AA161" s="151"/>
      <c r="AB161" s="151"/>
      <c r="AC161" s="151"/>
      <c r="AD161" s="151"/>
      <c r="AE161" s="151"/>
      <c r="AF161" s="151"/>
      <c r="AG161" s="151" t="s">
        <v>218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79">
        <v>109</v>
      </c>
      <c r="B162" s="180" t="s">
        <v>401</v>
      </c>
      <c r="C162" s="189" t="s">
        <v>402</v>
      </c>
      <c r="D162" s="181" t="s">
        <v>191</v>
      </c>
      <c r="E162" s="182">
        <v>1</v>
      </c>
      <c r="F162" s="183"/>
      <c r="G162" s="184">
        <f t="shared" si="49"/>
        <v>0</v>
      </c>
      <c r="H162" s="183"/>
      <c r="I162" s="184">
        <f t="shared" si="50"/>
        <v>0</v>
      </c>
      <c r="J162" s="183"/>
      <c r="K162" s="184">
        <f t="shared" si="51"/>
        <v>0</v>
      </c>
      <c r="L162" s="184">
        <v>21</v>
      </c>
      <c r="M162" s="184">
        <f t="shared" si="52"/>
        <v>0</v>
      </c>
      <c r="N162" s="182">
        <v>0</v>
      </c>
      <c r="O162" s="182">
        <f t="shared" si="53"/>
        <v>0</v>
      </c>
      <c r="P162" s="182">
        <v>0</v>
      </c>
      <c r="Q162" s="182">
        <f t="shared" si="54"/>
        <v>0</v>
      </c>
      <c r="R162" s="184"/>
      <c r="S162" s="184" t="s">
        <v>160</v>
      </c>
      <c r="T162" s="185" t="s">
        <v>161</v>
      </c>
      <c r="U162" s="162">
        <v>0</v>
      </c>
      <c r="V162" s="162">
        <f t="shared" si="55"/>
        <v>0</v>
      </c>
      <c r="W162" s="162"/>
      <c r="X162" s="162" t="s">
        <v>217</v>
      </c>
      <c r="Y162" s="162" t="s">
        <v>136</v>
      </c>
      <c r="Z162" s="151"/>
      <c r="AA162" s="151"/>
      <c r="AB162" s="151"/>
      <c r="AC162" s="151"/>
      <c r="AD162" s="151"/>
      <c r="AE162" s="151"/>
      <c r="AF162" s="151"/>
      <c r="AG162" s="151" t="s">
        <v>218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79">
        <v>110</v>
      </c>
      <c r="B163" s="180" t="s">
        <v>403</v>
      </c>
      <c r="C163" s="189" t="s">
        <v>404</v>
      </c>
      <c r="D163" s="181" t="s">
        <v>208</v>
      </c>
      <c r="E163" s="182">
        <v>2</v>
      </c>
      <c r="F163" s="183"/>
      <c r="G163" s="184">
        <f t="shared" si="49"/>
        <v>0</v>
      </c>
      <c r="H163" s="183"/>
      <c r="I163" s="184">
        <f t="shared" si="50"/>
        <v>0</v>
      </c>
      <c r="J163" s="183"/>
      <c r="K163" s="184">
        <f t="shared" si="51"/>
        <v>0</v>
      </c>
      <c r="L163" s="184">
        <v>21</v>
      </c>
      <c r="M163" s="184">
        <f t="shared" si="52"/>
        <v>0</v>
      </c>
      <c r="N163" s="182">
        <v>0</v>
      </c>
      <c r="O163" s="182">
        <f t="shared" si="53"/>
        <v>0</v>
      </c>
      <c r="P163" s="182">
        <v>0</v>
      </c>
      <c r="Q163" s="182">
        <f t="shared" si="54"/>
        <v>0</v>
      </c>
      <c r="R163" s="184"/>
      <c r="S163" s="184" t="s">
        <v>160</v>
      </c>
      <c r="T163" s="185" t="s">
        <v>161</v>
      </c>
      <c r="U163" s="162">
        <v>0</v>
      </c>
      <c r="V163" s="162">
        <f t="shared" si="55"/>
        <v>0</v>
      </c>
      <c r="W163" s="162"/>
      <c r="X163" s="162" t="s">
        <v>217</v>
      </c>
      <c r="Y163" s="162" t="s">
        <v>136</v>
      </c>
      <c r="Z163" s="151"/>
      <c r="AA163" s="151"/>
      <c r="AB163" s="151"/>
      <c r="AC163" s="151"/>
      <c r="AD163" s="151"/>
      <c r="AE163" s="151"/>
      <c r="AF163" s="151"/>
      <c r="AG163" s="151" t="s">
        <v>218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79">
        <v>111</v>
      </c>
      <c r="B164" s="180" t="s">
        <v>405</v>
      </c>
      <c r="C164" s="189" t="s">
        <v>406</v>
      </c>
      <c r="D164" s="181" t="s">
        <v>208</v>
      </c>
      <c r="E164" s="182">
        <v>1</v>
      </c>
      <c r="F164" s="183"/>
      <c r="G164" s="184">
        <f t="shared" si="49"/>
        <v>0</v>
      </c>
      <c r="H164" s="183"/>
      <c r="I164" s="184">
        <f t="shared" si="50"/>
        <v>0</v>
      </c>
      <c r="J164" s="183"/>
      <c r="K164" s="184">
        <f t="shared" si="51"/>
        <v>0</v>
      </c>
      <c r="L164" s="184">
        <v>21</v>
      </c>
      <c r="M164" s="184">
        <f t="shared" si="52"/>
        <v>0</v>
      </c>
      <c r="N164" s="182">
        <v>0</v>
      </c>
      <c r="O164" s="182">
        <f t="shared" si="53"/>
        <v>0</v>
      </c>
      <c r="P164" s="182">
        <v>0</v>
      </c>
      <c r="Q164" s="182">
        <f t="shared" si="54"/>
        <v>0</v>
      </c>
      <c r="R164" s="184"/>
      <c r="S164" s="184" t="s">
        <v>160</v>
      </c>
      <c r="T164" s="185" t="s">
        <v>161</v>
      </c>
      <c r="U164" s="162">
        <v>0</v>
      </c>
      <c r="V164" s="162">
        <f t="shared" si="55"/>
        <v>0</v>
      </c>
      <c r="W164" s="162"/>
      <c r="X164" s="162" t="s">
        <v>217</v>
      </c>
      <c r="Y164" s="162" t="s">
        <v>136</v>
      </c>
      <c r="Z164" s="151"/>
      <c r="AA164" s="151"/>
      <c r="AB164" s="151"/>
      <c r="AC164" s="151"/>
      <c r="AD164" s="151"/>
      <c r="AE164" s="151"/>
      <c r="AF164" s="151"/>
      <c r="AG164" s="151" t="s">
        <v>218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79">
        <v>112</v>
      </c>
      <c r="B165" s="180" t="s">
        <v>407</v>
      </c>
      <c r="C165" s="189" t="s">
        <v>408</v>
      </c>
      <c r="D165" s="181" t="s">
        <v>208</v>
      </c>
      <c r="E165" s="182">
        <v>4</v>
      </c>
      <c r="F165" s="183"/>
      <c r="G165" s="184">
        <f t="shared" si="49"/>
        <v>0</v>
      </c>
      <c r="H165" s="183"/>
      <c r="I165" s="184">
        <f t="shared" si="50"/>
        <v>0</v>
      </c>
      <c r="J165" s="183"/>
      <c r="K165" s="184">
        <f t="shared" si="51"/>
        <v>0</v>
      </c>
      <c r="L165" s="184">
        <v>21</v>
      </c>
      <c r="M165" s="184">
        <f t="shared" si="52"/>
        <v>0</v>
      </c>
      <c r="N165" s="182">
        <v>0</v>
      </c>
      <c r="O165" s="182">
        <f t="shared" si="53"/>
        <v>0</v>
      </c>
      <c r="P165" s="182">
        <v>0</v>
      </c>
      <c r="Q165" s="182">
        <f t="shared" si="54"/>
        <v>0</v>
      </c>
      <c r="R165" s="184"/>
      <c r="S165" s="184" t="s">
        <v>160</v>
      </c>
      <c r="T165" s="185" t="s">
        <v>161</v>
      </c>
      <c r="U165" s="162">
        <v>0</v>
      </c>
      <c r="V165" s="162">
        <f t="shared" si="55"/>
        <v>0</v>
      </c>
      <c r="W165" s="162"/>
      <c r="X165" s="162" t="s">
        <v>217</v>
      </c>
      <c r="Y165" s="162" t="s">
        <v>136</v>
      </c>
      <c r="Z165" s="151"/>
      <c r="AA165" s="151"/>
      <c r="AB165" s="151"/>
      <c r="AC165" s="151"/>
      <c r="AD165" s="151"/>
      <c r="AE165" s="151"/>
      <c r="AF165" s="151"/>
      <c r="AG165" s="151" t="s">
        <v>218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72">
        <v>113</v>
      </c>
      <c r="B166" s="173" t="s">
        <v>409</v>
      </c>
      <c r="C166" s="190" t="s">
        <v>410</v>
      </c>
      <c r="D166" s="174" t="s">
        <v>411</v>
      </c>
      <c r="E166" s="175">
        <v>1</v>
      </c>
      <c r="F166" s="176"/>
      <c r="G166" s="177">
        <f t="shared" si="49"/>
        <v>0</v>
      </c>
      <c r="H166" s="176"/>
      <c r="I166" s="177">
        <f t="shared" si="50"/>
        <v>0</v>
      </c>
      <c r="J166" s="176"/>
      <c r="K166" s="177">
        <f t="shared" si="51"/>
        <v>0</v>
      </c>
      <c r="L166" s="177">
        <v>21</v>
      </c>
      <c r="M166" s="177">
        <f t="shared" si="52"/>
        <v>0</v>
      </c>
      <c r="N166" s="175">
        <v>0</v>
      </c>
      <c r="O166" s="175">
        <f t="shared" si="53"/>
        <v>0</v>
      </c>
      <c r="P166" s="175">
        <v>0</v>
      </c>
      <c r="Q166" s="175">
        <f t="shared" si="54"/>
        <v>0</v>
      </c>
      <c r="R166" s="177"/>
      <c r="S166" s="177" t="s">
        <v>160</v>
      </c>
      <c r="T166" s="178" t="s">
        <v>161</v>
      </c>
      <c r="U166" s="162">
        <v>0</v>
      </c>
      <c r="V166" s="162">
        <f t="shared" si="55"/>
        <v>0</v>
      </c>
      <c r="W166" s="162"/>
      <c r="X166" s="162" t="s">
        <v>217</v>
      </c>
      <c r="Y166" s="162" t="s">
        <v>136</v>
      </c>
      <c r="Z166" s="151"/>
      <c r="AA166" s="151"/>
      <c r="AB166" s="151"/>
      <c r="AC166" s="151"/>
      <c r="AD166" s="151"/>
      <c r="AE166" s="151"/>
      <c r="AF166" s="151"/>
      <c r="AG166" s="151" t="s">
        <v>218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8">
        <v>114</v>
      </c>
      <c r="B167" s="159" t="s">
        <v>412</v>
      </c>
      <c r="C167" s="191" t="s">
        <v>413</v>
      </c>
      <c r="D167" s="160" t="s">
        <v>0</v>
      </c>
      <c r="E167" s="186"/>
      <c r="F167" s="163"/>
      <c r="G167" s="162">
        <f t="shared" si="49"/>
        <v>0</v>
      </c>
      <c r="H167" s="163"/>
      <c r="I167" s="162">
        <f t="shared" si="50"/>
        <v>0</v>
      </c>
      <c r="J167" s="163"/>
      <c r="K167" s="162">
        <f t="shared" si="51"/>
        <v>0</v>
      </c>
      <c r="L167" s="162">
        <v>21</v>
      </c>
      <c r="M167" s="162">
        <f t="shared" si="52"/>
        <v>0</v>
      </c>
      <c r="N167" s="161">
        <v>0</v>
      </c>
      <c r="O167" s="161">
        <f t="shared" si="53"/>
        <v>0</v>
      </c>
      <c r="P167" s="161">
        <v>0</v>
      </c>
      <c r="Q167" s="161">
        <f t="shared" si="54"/>
        <v>0</v>
      </c>
      <c r="R167" s="162" t="s">
        <v>145</v>
      </c>
      <c r="S167" s="162" t="s">
        <v>134</v>
      </c>
      <c r="T167" s="162" t="s">
        <v>134</v>
      </c>
      <c r="U167" s="162">
        <v>0</v>
      </c>
      <c r="V167" s="162">
        <f t="shared" si="55"/>
        <v>0</v>
      </c>
      <c r="W167" s="162"/>
      <c r="X167" s="162" t="s">
        <v>225</v>
      </c>
      <c r="Y167" s="162" t="s">
        <v>136</v>
      </c>
      <c r="Z167" s="151"/>
      <c r="AA167" s="151"/>
      <c r="AB167" s="151"/>
      <c r="AC167" s="151"/>
      <c r="AD167" s="151"/>
      <c r="AE167" s="151"/>
      <c r="AF167" s="151"/>
      <c r="AG167" s="151" t="s">
        <v>226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x14ac:dyDescent="0.2">
      <c r="A168" s="165" t="s">
        <v>128</v>
      </c>
      <c r="B168" s="166" t="s">
        <v>88</v>
      </c>
      <c r="C168" s="188" t="s">
        <v>89</v>
      </c>
      <c r="D168" s="167"/>
      <c r="E168" s="168"/>
      <c r="F168" s="169"/>
      <c r="G168" s="169">
        <f>SUMIF(AG169:AG188,"&lt;&gt;NOR",G169:G188)</f>
        <v>0</v>
      </c>
      <c r="H168" s="169"/>
      <c r="I168" s="169">
        <f>SUM(I169:I188)</f>
        <v>0</v>
      </c>
      <c r="J168" s="169"/>
      <c r="K168" s="169">
        <f>SUM(K169:K188)</f>
        <v>0</v>
      </c>
      <c r="L168" s="169"/>
      <c r="M168" s="169">
        <f>SUM(M169:M188)</f>
        <v>0</v>
      </c>
      <c r="N168" s="168"/>
      <c r="O168" s="168">
        <f>SUM(O169:O188)</f>
        <v>0.22</v>
      </c>
      <c r="P168" s="168"/>
      <c r="Q168" s="168">
        <f>SUM(Q169:Q188)</f>
        <v>0</v>
      </c>
      <c r="R168" s="169"/>
      <c r="S168" s="169"/>
      <c r="T168" s="170"/>
      <c r="U168" s="164"/>
      <c r="V168" s="164">
        <f>SUM(V169:V188)</f>
        <v>26.85</v>
      </c>
      <c r="W168" s="164"/>
      <c r="X168" s="164"/>
      <c r="Y168" s="164"/>
      <c r="AG168" t="s">
        <v>129</v>
      </c>
    </row>
    <row r="169" spans="1:60" ht="22.5" outlineLevel="1" x14ac:dyDescent="0.2">
      <c r="A169" s="172">
        <v>115</v>
      </c>
      <c r="B169" s="173" t="s">
        <v>414</v>
      </c>
      <c r="C169" s="190" t="s">
        <v>415</v>
      </c>
      <c r="D169" s="174" t="s">
        <v>140</v>
      </c>
      <c r="E169" s="175">
        <v>2</v>
      </c>
      <c r="F169" s="176"/>
      <c r="G169" s="177">
        <f>ROUND(E169*F169,2)</f>
        <v>0</v>
      </c>
      <c r="H169" s="176"/>
      <c r="I169" s="177">
        <f>ROUND(E169*H169,2)</f>
        <v>0</v>
      </c>
      <c r="J169" s="176"/>
      <c r="K169" s="177">
        <f>ROUND(E169*J169,2)</f>
        <v>0</v>
      </c>
      <c r="L169" s="177">
        <v>21</v>
      </c>
      <c r="M169" s="177">
        <f>G169*(1+L169/100)</f>
        <v>0</v>
      </c>
      <c r="N169" s="175">
        <v>1.6000000000000001E-3</v>
      </c>
      <c r="O169" s="175">
        <f>ROUND(E169*N169,2)</f>
        <v>0</v>
      </c>
      <c r="P169" s="175">
        <v>0</v>
      </c>
      <c r="Q169" s="175">
        <f>ROUND(E169*P169,2)</f>
        <v>0</v>
      </c>
      <c r="R169" s="177" t="s">
        <v>145</v>
      </c>
      <c r="S169" s="177" t="s">
        <v>134</v>
      </c>
      <c r="T169" s="178" t="s">
        <v>134</v>
      </c>
      <c r="U169" s="162">
        <v>0.33332000000000001</v>
      </c>
      <c r="V169" s="162">
        <f>ROUND(E169*U169,2)</f>
        <v>0.67</v>
      </c>
      <c r="W169" s="162"/>
      <c r="X169" s="162" t="s">
        <v>135</v>
      </c>
      <c r="Y169" s="162" t="s">
        <v>136</v>
      </c>
      <c r="Z169" s="151"/>
      <c r="AA169" s="151"/>
      <c r="AB169" s="151"/>
      <c r="AC169" s="151"/>
      <c r="AD169" s="151"/>
      <c r="AE169" s="151"/>
      <c r="AF169" s="151"/>
      <c r="AG169" s="151" t="s">
        <v>137</v>
      </c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2" x14ac:dyDescent="0.2">
      <c r="A170" s="158"/>
      <c r="B170" s="159"/>
      <c r="C170" s="251" t="s">
        <v>250</v>
      </c>
      <c r="D170" s="252"/>
      <c r="E170" s="252"/>
      <c r="F170" s="252"/>
      <c r="G170" s="252"/>
      <c r="H170" s="162"/>
      <c r="I170" s="162"/>
      <c r="J170" s="162"/>
      <c r="K170" s="162"/>
      <c r="L170" s="162"/>
      <c r="M170" s="162"/>
      <c r="N170" s="161"/>
      <c r="O170" s="161"/>
      <c r="P170" s="161"/>
      <c r="Q170" s="161"/>
      <c r="R170" s="162"/>
      <c r="S170" s="162"/>
      <c r="T170" s="162"/>
      <c r="U170" s="162"/>
      <c r="V170" s="162"/>
      <c r="W170" s="162"/>
      <c r="X170" s="162"/>
      <c r="Y170" s="162"/>
      <c r="Z170" s="151"/>
      <c r="AA170" s="151"/>
      <c r="AB170" s="151"/>
      <c r="AC170" s="151"/>
      <c r="AD170" s="151"/>
      <c r="AE170" s="151"/>
      <c r="AF170" s="151"/>
      <c r="AG170" s="151" t="s">
        <v>152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2" x14ac:dyDescent="0.2">
      <c r="A171" s="158"/>
      <c r="B171" s="159"/>
      <c r="C171" s="260" t="s">
        <v>251</v>
      </c>
      <c r="D171" s="261"/>
      <c r="E171" s="261"/>
      <c r="F171" s="261"/>
      <c r="G171" s="261"/>
      <c r="H171" s="162"/>
      <c r="I171" s="162"/>
      <c r="J171" s="162"/>
      <c r="K171" s="162"/>
      <c r="L171" s="162"/>
      <c r="M171" s="162"/>
      <c r="N171" s="161"/>
      <c r="O171" s="161"/>
      <c r="P171" s="161"/>
      <c r="Q171" s="161"/>
      <c r="R171" s="162"/>
      <c r="S171" s="162"/>
      <c r="T171" s="162"/>
      <c r="U171" s="162"/>
      <c r="V171" s="162"/>
      <c r="W171" s="162"/>
      <c r="X171" s="162"/>
      <c r="Y171" s="162"/>
      <c r="Z171" s="151"/>
      <c r="AA171" s="151"/>
      <c r="AB171" s="151"/>
      <c r="AC171" s="151"/>
      <c r="AD171" s="151"/>
      <c r="AE171" s="151"/>
      <c r="AF171" s="151"/>
      <c r="AG171" s="151" t="s">
        <v>183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ht="22.5" outlineLevel="1" x14ac:dyDescent="0.2">
      <c r="A172" s="172">
        <v>116</v>
      </c>
      <c r="B172" s="173" t="s">
        <v>416</v>
      </c>
      <c r="C172" s="190" t="s">
        <v>417</v>
      </c>
      <c r="D172" s="174" t="s">
        <v>140</v>
      </c>
      <c r="E172" s="175">
        <v>16</v>
      </c>
      <c r="F172" s="176"/>
      <c r="G172" s="177">
        <f>ROUND(E172*F172,2)</f>
        <v>0</v>
      </c>
      <c r="H172" s="176"/>
      <c r="I172" s="177">
        <f>ROUND(E172*H172,2)</f>
        <v>0</v>
      </c>
      <c r="J172" s="176"/>
      <c r="K172" s="177">
        <f>ROUND(E172*J172,2)</f>
        <v>0</v>
      </c>
      <c r="L172" s="177">
        <v>21</v>
      </c>
      <c r="M172" s="177">
        <f>G172*(1+L172/100)</f>
        <v>0</v>
      </c>
      <c r="N172" s="175">
        <v>1.9599999999999999E-3</v>
      </c>
      <c r="O172" s="175">
        <f>ROUND(E172*N172,2)</f>
        <v>0.03</v>
      </c>
      <c r="P172" s="175">
        <v>0</v>
      </c>
      <c r="Q172" s="175">
        <f>ROUND(E172*P172,2)</f>
        <v>0</v>
      </c>
      <c r="R172" s="177" t="s">
        <v>145</v>
      </c>
      <c r="S172" s="177" t="s">
        <v>134</v>
      </c>
      <c r="T172" s="178" t="s">
        <v>134</v>
      </c>
      <c r="U172" s="162">
        <v>0.3579</v>
      </c>
      <c r="V172" s="162">
        <f>ROUND(E172*U172,2)</f>
        <v>5.73</v>
      </c>
      <c r="W172" s="162"/>
      <c r="X172" s="162" t="s">
        <v>135</v>
      </c>
      <c r="Y172" s="162" t="s">
        <v>136</v>
      </c>
      <c r="Z172" s="151"/>
      <c r="AA172" s="151"/>
      <c r="AB172" s="151"/>
      <c r="AC172" s="151"/>
      <c r="AD172" s="151"/>
      <c r="AE172" s="151"/>
      <c r="AF172" s="151"/>
      <c r="AG172" s="151" t="s">
        <v>137</v>
      </c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2" x14ac:dyDescent="0.2">
      <c r="A173" s="158"/>
      <c r="B173" s="159"/>
      <c r="C173" s="251" t="s">
        <v>250</v>
      </c>
      <c r="D173" s="252"/>
      <c r="E173" s="252"/>
      <c r="F173" s="252"/>
      <c r="G173" s="252"/>
      <c r="H173" s="162"/>
      <c r="I173" s="162"/>
      <c r="J173" s="162"/>
      <c r="K173" s="162"/>
      <c r="L173" s="162"/>
      <c r="M173" s="162"/>
      <c r="N173" s="161"/>
      <c r="O173" s="161"/>
      <c r="P173" s="161"/>
      <c r="Q173" s="161"/>
      <c r="R173" s="162"/>
      <c r="S173" s="162"/>
      <c r="T173" s="162"/>
      <c r="U173" s="162"/>
      <c r="V173" s="162"/>
      <c r="W173" s="162"/>
      <c r="X173" s="162"/>
      <c r="Y173" s="162"/>
      <c r="Z173" s="151"/>
      <c r="AA173" s="151"/>
      <c r="AB173" s="151"/>
      <c r="AC173" s="151"/>
      <c r="AD173" s="151"/>
      <c r="AE173" s="151"/>
      <c r="AF173" s="151"/>
      <c r="AG173" s="151" t="s">
        <v>152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2" x14ac:dyDescent="0.2">
      <c r="A174" s="158"/>
      <c r="B174" s="159"/>
      <c r="C174" s="260" t="s">
        <v>251</v>
      </c>
      <c r="D174" s="261"/>
      <c r="E174" s="261"/>
      <c r="F174" s="261"/>
      <c r="G174" s="261"/>
      <c r="H174" s="162"/>
      <c r="I174" s="162"/>
      <c r="J174" s="162"/>
      <c r="K174" s="162"/>
      <c r="L174" s="162"/>
      <c r="M174" s="162"/>
      <c r="N174" s="161"/>
      <c r="O174" s="161"/>
      <c r="P174" s="161"/>
      <c r="Q174" s="161"/>
      <c r="R174" s="162"/>
      <c r="S174" s="162"/>
      <c r="T174" s="162"/>
      <c r="U174" s="162"/>
      <c r="V174" s="162"/>
      <c r="W174" s="162"/>
      <c r="X174" s="162"/>
      <c r="Y174" s="162"/>
      <c r="Z174" s="151"/>
      <c r="AA174" s="151"/>
      <c r="AB174" s="151"/>
      <c r="AC174" s="151"/>
      <c r="AD174" s="151"/>
      <c r="AE174" s="151"/>
      <c r="AF174" s="151"/>
      <c r="AG174" s="151" t="s">
        <v>183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ht="22.5" outlineLevel="1" x14ac:dyDescent="0.2">
      <c r="A175" s="172">
        <v>117</v>
      </c>
      <c r="B175" s="173" t="s">
        <v>418</v>
      </c>
      <c r="C175" s="190" t="s">
        <v>419</v>
      </c>
      <c r="D175" s="174" t="s">
        <v>140</v>
      </c>
      <c r="E175" s="175">
        <v>12</v>
      </c>
      <c r="F175" s="176"/>
      <c r="G175" s="177">
        <f>ROUND(E175*F175,2)</f>
        <v>0</v>
      </c>
      <c r="H175" s="176"/>
      <c r="I175" s="177">
        <f>ROUND(E175*H175,2)</f>
        <v>0</v>
      </c>
      <c r="J175" s="176"/>
      <c r="K175" s="177">
        <f>ROUND(E175*J175,2)</f>
        <v>0</v>
      </c>
      <c r="L175" s="177">
        <v>21</v>
      </c>
      <c r="M175" s="177">
        <f>G175*(1+L175/100)</f>
        <v>0</v>
      </c>
      <c r="N175" s="175">
        <v>3.7399999999999998E-3</v>
      </c>
      <c r="O175" s="175">
        <f>ROUND(E175*N175,2)</f>
        <v>0.04</v>
      </c>
      <c r="P175" s="175">
        <v>0</v>
      </c>
      <c r="Q175" s="175">
        <f>ROUND(E175*P175,2)</f>
        <v>0</v>
      </c>
      <c r="R175" s="177" t="s">
        <v>145</v>
      </c>
      <c r="S175" s="177" t="s">
        <v>134</v>
      </c>
      <c r="T175" s="178" t="s">
        <v>134</v>
      </c>
      <c r="U175" s="162">
        <v>0.46579999999999999</v>
      </c>
      <c r="V175" s="162">
        <f>ROUND(E175*U175,2)</f>
        <v>5.59</v>
      </c>
      <c r="W175" s="162"/>
      <c r="X175" s="162" t="s">
        <v>135</v>
      </c>
      <c r="Y175" s="162" t="s">
        <v>136</v>
      </c>
      <c r="Z175" s="151"/>
      <c r="AA175" s="151"/>
      <c r="AB175" s="151"/>
      <c r="AC175" s="151"/>
      <c r="AD175" s="151"/>
      <c r="AE175" s="151"/>
      <c r="AF175" s="151"/>
      <c r="AG175" s="151" t="s">
        <v>137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2" x14ac:dyDescent="0.2">
      <c r="A176" s="158"/>
      <c r="B176" s="159"/>
      <c r="C176" s="251" t="s">
        <v>250</v>
      </c>
      <c r="D176" s="252"/>
      <c r="E176" s="252"/>
      <c r="F176" s="252"/>
      <c r="G176" s="252"/>
      <c r="H176" s="162"/>
      <c r="I176" s="162"/>
      <c r="J176" s="162"/>
      <c r="K176" s="162"/>
      <c r="L176" s="162"/>
      <c r="M176" s="162"/>
      <c r="N176" s="161"/>
      <c r="O176" s="161"/>
      <c r="P176" s="161"/>
      <c r="Q176" s="161"/>
      <c r="R176" s="162"/>
      <c r="S176" s="162"/>
      <c r="T176" s="162"/>
      <c r="U176" s="162"/>
      <c r="V176" s="162"/>
      <c r="W176" s="162"/>
      <c r="X176" s="162"/>
      <c r="Y176" s="162"/>
      <c r="Z176" s="151"/>
      <c r="AA176" s="151"/>
      <c r="AB176" s="151"/>
      <c r="AC176" s="151"/>
      <c r="AD176" s="151"/>
      <c r="AE176" s="151"/>
      <c r="AF176" s="151"/>
      <c r="AG176" s="151" t="s">
        <v>152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2" x14ac:dyDescent="0.2">
      <c r="A177" s="158"/>
      <c r="B177" s="159"/>
      <c r="C177" s="260" t="s">
        <v>251</v>
      </c>
      <c r="D177" s="261"/>
      <c r="E177" s="261"/>
      <c r="F177" s="261"/>
      <c r="G177" s="261"/>
      <c r="H177" s="162"/>
      <c r="I177" s="162"/>
      <c r="J177" s="162"/>
      <c r="K177" s="162"/>
      <c r="L177" s="162"/>
      <c r="M177" s="162"/>
      <c r="N177" s="161"/>
      <c r="O177" s="161"/>
      <c r="P177" s="161"/>
      <c r="Q177" s="161"/>
      <c r="R177" s="162"/>
      <c r="S177" s="162"/>
      <c r="T177" s="162"/>
      <c r="U177" s="162"/>
      <c r="V177" s="162"/>
      <c r="W177" s="162"/>
      <c r="X177" s="162"/>
      <c r="Y177" s="162"/>
      <c r="Z177" s="151"/>
      <c r="AA177" s="151"/>
      <c r="AB177" s="151"/>
      <c r="AC177" s="151"/>
      <c r="AD177" s="151"/>
      <c r="AE177" s="151"/>
      <c r="AF177" s="151"/>
      <c r="AG177" s="151" t="s">
        <v>183</v>
      </c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ht="22.5" outlineLevel="1" x14ac:dyDescent="0.2">
      <c r="A178" s="172">
        <v>118</v>
      </c>
      <c r="B178" s="173" t="s">
        <v>420</v>
      </c>
      <c r="C178" s="190" t="s">
        <v>421</v>
      </c>
      <c r="D178" s="174" t="s">
        <v>140</v>
      </c>
      <c r="E178" s="175">
        <v>2</v>
      </c>
      <c r="F178" s="176"/>
      <c r="G178" s="177">
        <f>ROUND(E178*F178,2)</f>
        <v>0</v>
      </c>
      <c r="H178" s="176"/>
      <c r="I178" s="177">
        <f>ROUND(E178*H178,2)</f>
        <v>0</v>
      </c>
      <c r="J178" s="176"/>
      <c r="K178" s="177">
        <f>ROUND(E178*J178,2)</f>
        <v>0</v>
      </c>
      <c r="L178" s="177">
        <v>21</v>
      </c>
      <c r="M178" s="177">
        <f>G178*(1+L178/100)</f>
        <v>0</v>
      </c>
      <c r="N178" s="175">
        <v>4.8700000000000002E-3</v>
      </c>
      <c r="O178" s="175">
        <f>ROUND(E178*N178,2)</f>
        <v>0.01</v>
      </c>
      <c r="P178" s="175">
        <v>0</v>
      </c>
      <c r="Q178" s="175">
        <f>ROUND(E178*P178,2)</f>
        <v>0</v>
      </c>
      <c r="R178" s="177" t="s">
        <v>145</v>
      </c>
      <c r="S178" s="177" t="s">
        <v>134</v>
      </c>
      <c r="T178" s="178" t="s">
        <v>134</v>
      </c>
      <c r="U178" s="162">
        <v>0.44556000000000001</v>
      </c>
      <c r="V178" s="162">
        <f>ROUND(E178*U178,2)</f>
        <v>0.89</v>
      </c>
      <c r="W178" s="162"/>
      <c r="X178" s="162" t="s">
        <v>135</v>
      </c>
      <c r="Y178" s="162" t="s">
        <v>136</v>
      </c>
      <c r="Z178" s="151"/>
      <c r="AA178" s="151"/>
      <c r="AB178" s="151"/>
      <c r="AC178" s="151"/>
      <c r="AD178" s="151"/>
      <c r="AE178" s="151"/>
      <c r="AF178" s="151"/>
      <c r="AG178" s="151" t="s">
        <v>137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2" x14ac:dyDescent="0.2">
      <c r="A179" s="158"/>
      <c r="B179" s="159"/>
      <c r="C179" s="251" t="s">
        <v>422</v>
      </c>
      <c r="D179" s="252"/>
      <c r="E179" s="252"/>
      <c r="F179" s="252"/>
      <c r="G179" s="252"/>
      <c r="H179" s="162"/>
      <c r="I179" s="162"/>
      <c r="J179" s="162"/>
      <c r="K179" s="162"/>
      <c r="L179" s="162"/>
      <c r="M179" s="162"/>
      <c r="N179" s="161"/>
      <c r="O179" s="161"/>
      <c r="P179" s="161"/>
      <c r="Q179" s="161"/>
      <c r="R179" s="162"/>
      <c r="S179" s="162"/>
      <c r="T179" s="162"/>
      <c r="U179" s="162"/>
      <c r="V179" s="162"/>
      <c r="W179" s="162"/>
      <c r="X179" s="162"/>
      <c r="Y179" s="162"/>
      <c r="Z179" s="151"/>
      <c r="AA179" s="151"/>
      <c r="AB179" s="151"/>
      <c r="AC179" s="151"/>
      <c r="AD179" s="151"/>
      <c r="AE179" s="151"/>
      <c r="AF179" s="151"/>
      <c r="AG179" s="151" t="s">
        <v>152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ht="22.5" outlineLevel="1" x14ac:dyDescent="0.2">
      <c r="A180" s="172">
        <v>119</v>
      </c>
      <c r="B180" s="173" t="s">
        <v>423</v>
      </c>
      <c r="C180" s="190" t="s">
        <v>424</v>
      </c>
      <c r="D180" s="174" t="s">
        <v>140</v>
      </c>
      <c r="E180" s="175">
        <v>16</v>
      </c>
      <c r="F180" s="176"/>
      <c r="G180" s="177">
        <f>ROUND(E180*F180,2)</f>
        <v>0</v>
      </c>
      <c r="H180" s="176"/>
      <c r="I180" s="177">
        <f>ROUND(E180*H180,2)</f>
        <v>0</v>
      </c>
      <c r="J180" s="176"/>
      <c r="K180" s="177">
        <f>ROUND(E180*J180,2)</f>
        <v>0</v>
      </c>
      <c r="L180" s="177">
        <v>21</v>
      </c>
      <c r="M180" s="177">
        <f>G180*(1+L180/100)</f>
        <v>0</v>
      </c>
      <c r="N180" s="175">
        <v>4.9899999999999996E-3</v>
      </c>
      <c r="O180" s="175">
        <f>ROUND(E180*N180,2)</f>
        <v>0.08</v>
      </c>
      <c r="P180" s="175">
        <v>0</v>
      </c>
      <c r="Q180" s="175">
        <f>ROUND(E180*P180,2)</f>
        <v>0</v>
      </c>
      <c r="R180" s="177" t="s">
        <v>145</v>
      </c>
      <c r="S180" s="177" t="s">
        <v>134</v>
      </c>
      <c r="T180" s="178" t="s">
        <v>134</v>
      </c>
      <c r="U180" s="162">
        <v>0.45556000000000002</v>
      </c>
      <c r="V180" s="162">
        <f>ROUND(E180*U180,2)</f>
        <v>7.29</v>
      </c>
      <c r="W180" s="162"/>
      <c r="X180" s="162" t="s">
        <v>135</v>
      </c>
      <c r="Y180" s="162" t="s">
        <v>136</v>
      </c>
      <c r="Z180" s="151"/>
      <c r="AA180" s="151"/>
      <c r="AB180" s="151"/>
      <c r="AC180" s="151"/>
      <c r="AD180" s="151"/>
      <c r="AE180" s="151"/>
      <c r="AF180" s="151"/>
      <c r="AG180" s="151" t="s">
        <v>137</v>
      </c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2" x14ac:dyDescent="0.2">
      <c r="A181" s="158"/>
      <c r="B181" s="159"/>
      <c r="C181" s="251" t="s">
        <v>422</v>
      </c>
      <c r="D181" s="252"/>
      <c r="E181" s="252"/>
      <c r="F181" s="252"/>
      <c r="G181" s="252"/>
      <c r="H181" s="162"/>
      <c r="I181" s="162"/>
      <c r="J181" s="162"/>
      <c r="K181" s="162"/>
      <c r="L181" s="162"/>
      <c r="M181" s="162"/>
      <c r="N181" s="161"/>
      <c r="O181" s="161"/>
      <c r="P181" s="161"/>
      <c r="Q181" s="161"/>
      <c r="R181" s="162"/>
      <c r="S181" s="162"/>
      <c r="T181" s="162"/>
      <c r="U181" s="162"/>
      <c r="V181" s="162"/>
      <c r="W181" s="162"/>
      <c r="X181" s="162"/>
      <c r="Y181" s="162"/>
      <c r="Z181" s="151"/>
      <c r="AA181" s="151"/>
      <c r="AB181" s="151"/>
      <c r="AC181" s="151"/>
      <c r="AD181" s="151"/>
      <c r="AE181" s="151"/>
      <c r="AF181" s="151"/>
      <c r="AG181" s="151" t="s">
        <v>152</v>
      </c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ht="22.5" outlineLevel="1" x14ac:dyDescent="0.2">
      <c r="A182" s="172">
        <v>120</v>
      </c>
      <c r="B182" s="173" t="s">
        <v>425</v>
      </c>
      <c r="C182" s="190" t="s">
        <v>426</v>
      </c>
      <c r="D182" s="174" t="s">
        <v>140</v>
      </c>
      <c r="E182" s="175">
        <v>12</v>
      </c>
      <c r="F182" s="176"/>
      <c r="G182" s="177">
        <f>ROUND(E182*F182,2)</f>
        <v>0</v>
      </c>
      <c r="H182" s="176"/>
      <c r="I182" s="177">
        <f>ROUND(E182*H182,2)</f>
        <v>0</v>
      </c>
      <c r="J182" s="176"/>
      <c r="K182" s="177">
        <f>ROUND(E182*J182,2)</f>
        <v>0</v>
      </c>
      <c r="L182" s="177">
        <v>21</v>
      </c>
      <c r="M182" s="177">
        <f>G182*(1+L182/100)</f>
        <v>0</v>
      </c>
      <c r="N182" s="175">
        <v>4.9399999999999999E-3</v>
      </c>
      <c r="O182" s="175">
        <f>ROUND(E182*N182,2)</f>
        <v>0.06</v>
      </c>
      <c r="P182" s="175">
        <v>0</v>
      </c>
      <c r="Q182" s="175">
        <f>ROUND(E182*P182,2)</f>
        <v>0</v>
      </c>
      <c r="R182" s="177" t="s">
        <v>145</v>
      </c>
      <c r="S182" s="177" t="s">
        <v>134</v>
      </c>
      <c r="T182" s="178" t="s">
        <v>134</v>
      </c>
      <c r="U182" s="162">
        <v>0.48355999999999999</v>
      </c>
      <c r="V182" s="162">
        <f>ROUND(E182*U182,2)</f>
        <v>5.8</v>
      </c>
      <c r="W182" s="162"/>
      <c r="X182" s="162" t="s">
        <v>135</v>
      </c>
      <c r="Y182" s="162" t="s">
        <v>136</v>
      </c>
      <c r="Z182" s="151"/>
      <c r="AA182" s="151"/>
      <c r="AB182" s="151"/>
      <c r="AC182" s="151"/>
      <c r="AD182" s="151"/>
      <c r="AE182" s="151"/>
      <c r="AF182" s="151"/>
      <c r="AG182" s="151" t="s">
        <v>137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2" x14ac:dyDescent="0.2">
      <c r="A183" s="158"/>
      <c r="B183" s="159"/>
      <c r="C183" s="251" t="s">
        <v>422</v>
      </c>
      <c r="D183" s="252"/>
      <c r="E183" s="252"/>
      <c r="F183" s="252"/>
      <c r="G183" s="252"/>
      <c r="H183" s="162"/>
      <c r="I183" s="162"/>
      <c r="J183" s="162"/>
      <c r="K183" s="162"/>
      <c r="L183" s="162"/>
      <c r="M183" s="162"/>
      <c r="N183" s="161"/>
      <c r="O183" s="161"/>
      <c r="P183" s="161"/>
      <c r="Q183" s="161"/>
      <c r="R183" s="162"/>
      <c r="S183" s="162"/>
      <c r="T183" s="162"/>
      <c r="U183" s="162"/>
      <c r="V183" s="162"/>
      <c r="W183" s="162"/>
      <c r="X183" s="162"/>
      <c r="Y183" s="162"/>
      <c r="Z183" s="151"/>
      <c r="AA183" s="151"/>
      <c r="AB183" s="151"/>
      <c r="AC183" s="151"/>
      <c r="AD183" s="151"/>
      <c r="AE183" s="151"/>
      <c r="AF183" s="151"/>
      <c r="AG183" s="151" t="s">
        <v>152</v>
      </c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72">
        <v>121</v>
      </c>
      <c r="B184" s="173" t="s">
        <v>427</v>
      </c>
      <c r="C184" s="190" t="s">
        <v>428</v>
      </c>
      <c r="D184" s="174" t="s">
        <v>140</v>
      </c>
      <c r="E184" s="175">
        <v>18</v>
      </c>
      <c r="F184" s="176"/>
      <c r="G184" s="177">
        <f>ROUND(E184*F184,2)</f>
        <v>0</v>
      </c>
      <c r="H184" s="176"/>
      <c r="I184" s="177">
        <f>ROUND(E184*H184,2)</f>
        <v>0</v>
      </c>
      <c r="J184" s="176"/>
      <c r="K184" s="177">
        <f>ROUND(E184*J184,2)</f>
        <v>0</v>
      </c>
      <c r="L184" s="177">
        <v>21</v>
      </c>
      <c r="M184" s="177">
        <f>G184*(1+L184/100)</f>
        <v>0</v>
      </c>
      <c r="N184" s="175">
        <v>0</v>
      </c>
      <c r="O184" s="175">
        <f>ROUND(E184*N184,2)</f>
        <v>0</v>
      </c>
      <c r="P184" s="175">
        <v>0</v>
      </c>
      <c r="Q184" s="175">
        <f>ROUND(E184*P184,2)</f>
        <v>0</v>
      </c>
      <c r="R184" s="177" t="s">
        <v>145</v>
      </c>
      <c r="S184" s="177" t="s">
        <v>134</v>
      </c>
      <c r="T184" s="178" t="s">
        <v>134</v>
      </c>
      <c r="U184" s="162">
        <v>2.1499999999999998E-2</v>
      </c>
      <c r="V184" s="162">
        <f>ROUND(E184*U184,2)</f>
        <v>0.39</v>
      </c>
      <c r="W184" s="162"/>
      <c r="X184" s="162" t="s">
        <v>135</v>
      </c>
      <c r="Y184" s="162" t="s">
        <v>136</v>
      </c>
      <c r="Z184" s="151"/>
      <c r="AA184" s="151"/>
      <c r="AB184" s="151"/>
      <c r="AC184" s="151"/>
      <c r="AD184" s="151"/>
      <c r="AE184" s="151"/>
      <c r="AF184" s="151"/>
      <c r="AG184" s="151" t="s">
        <v>137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2" x14ac:dyDescent="0.2">
      <c r="A185" s="158"/>
      <c r="B185" s="159"/>
      <c r="C185" s="264" t="s">
        <v>429</v>
      </c>
      <c r="D185" s="265"/>
      <c r="E185" s="265"/>
      <c r="F185" s="265"/>
      <c r="G185" s="265"/>
      <c r="H185" s="162"/>
      <c r="I185" s="162"/>
      <c r="J185" s="162"/>
      <c r="K185" s="162"/>
      <c r="L185" s="162"/>
      <c r="M185" s="162"/>
      <c r="N185" s="161"/>
      <c r="O185" s="161"/>
      <c r="P185" s="161"/>
      <c r="Q185" s="161"/>
      <c r="R185" s="162"/>
      <c r="S185" s="162"/>
      <c r="T185" s="162"/>
      <c r="U185" s="162"/>
      <c r="V185" s="162"/>
      <c r="W185" s="162"/>
      <c r="X185" s="162"/>
      <c r="Y185" s="162"/>
      <c r="Z185" s="151"/>
      <c r="AA185" s="151"/>
      <c r="AB185" s="151"/>
      <c r="AC185" s="151"/>
      <c r="AD185" s="151"/>
      <c r="AE185" s="151"/>
      <c r="AF185" s="151"/>
      <c r="AG185" s="151" t="s">
        <v>183</v>
      </c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72">
        <v>122</v>
      </c>
      <c r="B186" s="173" t="s">
        <v>430</v>
      </c>
      <c r="C186" s="190" t="s">
        <v>431</v>
      </c>
      <c r="D186" s="174" t="s">
        <v>140</v>
      </c>
      <c r="E186" s="175">
        <v>12</v>
      </c>
      <c r="F186" s="176"/>
      <c r="G186" s="177">
        <f>ROUND(E186*F186,2)</f>
        <v>0</v>
      </c>
      <c r="H186" s="176"/>
      <c r="I186" s="177">
        <f>ROUND(E186*H186,2)</f>
        <v>0</v>
      </c>
      <c r="J186" s="176"/>
      <c r="K186" s="177">
        <f>ROUND(E186*J186,2)</f>
        <v>0</v>
      </c>
      <c r="L186" s="177">
        <v>21</v>
      </c>
      <c r="M186" s="177">
        <f>G186*(1+L186/100)</f>
        <v>0</v>
      </c>
      <c r="N186" s="175">
        <v>0</v>
      </c>
      <c r="O186" s="175">
        <f>ROUND(E186*N186,2)</f>
        <v>0</v>
      </c>
      <c r="P186" s="175">
        <v>0</v>
      </c>
      <c r="Q186" s="175">
        <f>ROUND(E186*P186,2)</f>
        <v>0</v>
      </c>
      <c r="R186" s="177" t="s">
        <v>145</v>
      </c>
      <c r="S186" s="177" t="s">
        <v>134</v>
      </c>
      <c r="T186" s="178" t="s">
        <v>134</v>
      </c>
      <c r="U186" s="162">
        <v>4.1000000000000002E-2</v>
      </c>
      <c r="V186" s="162">
        <f>ROUND(E186*U186,2)</f>
        <v>0.49</v>
      </c>
      <c r="W186" s="162"/>
      <c r="X186" s="162" t="s">
        <v>135</v>
      </c>
      <c r="Y186" s="162" t="s">
        <v>136</v>
      </c>
      <c r="Z186" s="151"/>
      <c r="AA186" s="151"/>
      <c r="AB186" s="151"/>
      <c r="AC186" s="151"/>
      <c r="AD186" s="151"/>
      <c r="AE186" s="151"/>
      <c r="AF186" s="151"/>
      <c r="AG186" s="151" t="s">
        <v>137</v>
      </c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2" x14ac:dyDescent="0.2">
      <c r="A187" s="158"/>
      <c r="B187" s="159"/>
      <c r="C187" s="264" t="s">
        <v>429</v>
      </c>
      <c r="D187" s="265"/>
      <c r="E187" s="265"/>
      <c r="F187" s="265"/>
      <c r="G187" s="265"/>
      <c r="H187" s="162"/>
      <c r="I187" s="162"/>
      <c r="J187" s="162"/>
      <c r="K187" s="162"/>
      <c r="L187" s="162"/>
      <c r="M187" s="162"/>
      <c r="N187" s="161"/>
      <c r="O187" s="161"/>
      <c r="P187" s="161"/>
      <c r="Q187" s="161"/>
      <c r="R187" s="162"/>
      <c r="S187" s="162"/>
      <c r="T187" s="162"/>
      <c r="U187" s="162"/>
      <c r="V187" s="162"/>
      <c r="W187" s="162"/>
      <c r="X187" s="162"/>
      <c r="Y187" s="162"/>
      <c r="Z187" s="151"/>
      <c r="AA187" s="151"/>
      <c r="AB187" s="151"/>
      <c r="AC187" s="151"/>
      <c r="AD187" s="151"/>
      <c r="AE187" s="151"/>
      <c r="AF187" s="151"/>
      <c r="AG187" s="151" t="s">
        <v>183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8">
        <v>123</v>
      </c>
      <c r="B188" s="159" t="s">
        <v>432</v>
      </c>
      <c r="C188" s="191" t="s">
        <v>433</v>
      </c>
      <c r="D188" s="160" t="s">
        <v>0</v>
      </c>
      <c r="E188" s="186"/>
      <c r="F188" s="163"/>
      <c r="G188" s="162">
        <f>ROUND(E188*F188,2)</f>
        <v>0</v>
      </c>
      <c r="H188" s="163"/>
      <c r="I188" s="162">
        <f>ROUND(E188*H188,2)</f>
        <v>0</v>
      </c>
      <c r="J188" s="163"/>
      <c r="K188" s="162">
        <f>ROUND(E188*J188,2)</f>
        <v>0</v>
      </c>
      <c r="L188" s="162">
        <v>21</v>
      </c>
      <c r="M188" s="162">
        <f>G188*(1+L188/100)</f>
        <v>0</v>
      </c>
      <c r="N188" s="161">
        <v>0</v>
      </c>
      <c r="O188" s="161">
        <f>ROUND(E188*N188,2)</f>
        <v>0</v>
      </c>
      <c r="P188" s="161">
        <v>0</v>
      </c>
      <c r="Q188" s="161">
        <f>ROUND(E188*P188,2)</f>
        <v>0</v>
      </c>
      <c r="R188" s="162" t="s">
        <v>145</v>
      </c>
      <c r="S188" s="162" t="s">
        <v>134</v>
      </c>
      <c r="T188" s="162" t="s">
        <v>134</v>
      </c>
      <c r="U188" s="162">
        <v>0</v>
      </c>
      <c r="V188" s="162">
        <f>ROUND(E188*U188,2)</f>
        <v>0</v>
      </c>
      <c r="W188" s="162"/>
      <c r="X188" s="162" t="s">
        <v>225</v>
      </c>
      <c r="Y188" s="162" t="s">
        <v>136</v>
      </c>
      <c r="Z188" s="151"/>
      <c r="AA188" s="151"/>
      <c r="AB188" s="151"/>
      <c r="AC188" s="151"/>
      <c r="AD188" s="151"/>
      <c r="AE188" s="151"/>
      <c r="AF188" s="151"/>
      <c r="AG188" s="151" t="s">
        <v>226</v>
      </c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x14ac:dyDescent="0.2">
      <c r="A189" s="165" t="s">
        <v>128</v>
      </c>
      <c r="B189" s="166" t="s">
        <v>90</v>
      </c>
      <c r="C189" s="188" t="s">
        <v>91</v>
      </c>
      <c r="D189" s="167"/>
      <c r="E189" s="168"/>
      <c r="F189" s="169"/>
      <c r="G189" s="169">
        <f>SUMIF(AG190:AG212,"&lt;&gt;NOR",G190:G212)</f>
        <v>0</v>
      </c>
      <c r="H189" s="169"/>
      <c r="I189" s="169">
        <f>SUM(I190:I212)</f>
        <v>0</v>
      </c>
      <c r="J189" s="169"/>
      <c r="K189" s="169">
        <f>SUM(K190:K212)</f>
        <v>0</v>
      </c>
      <c r="L189" s="169"/>
      <c r="M189" s="169">
        <f>SUM(M190:M212)</f>
        <v>0</v>
      </c>
      <c r="N189" s="168"/>
      <c r="O189" s="168">
        <f>SUM(O190:O212)</f>
        <v>0.03</v>
      </c>
      <c r="P189" s="168"/>
      <c r="Q189" s="168">
        <f>SUM(Q190:Q212)</f>
        <v>0</v>
      </c>
      <c r="R189" s="169"/>
      <c r="S189" s="169"/>
      <c r="T189" s="170"/>
      <c r="U189" s="164"/>
      <c r="V189" s="164">
        <f>SUM(V190:V212)</f>
        <v>23.139999999999997</v>
      </c>
      <c r="W189" s="164"/>
      <c r="X189" s="164"/>
      <c r="Y189" s="164"/>
      <c r="AG189" t="s">
        <v>129</v>
      </c>
    </row>
    <row r="190" spans="1:60" ht="22.5" outlineLevel="1" x14ac:dyDescent="0.2">
      <c r="A190" s="179">
        <v>124</v>
      </c>
      <c r="B190" s="180" t="s">
        <v>434</v>
      </c>
      <c r="C190" s="189" t="s">
        <v>435</v>
      </c>
      <c r="D190" s="181" t="s">
        <v>289</v>
      </c>
      <c r="E190" s="182">
        <v>8</v>
      </c>
      <c r="F190" s="183"/>
      <c r="G190" s="184">
        <f t="shared" ref="G190:G212" si="56">ROUND(E190*F190,2)</f>
        <v>0</v>
      </c>
      <c r="H190" s="183"/>
      <c r="I190" s="184">
        <f t="shared" ref="I190:I212" si="57">ROUND(E190*H190,2)</f>
        <v>0</v>
      </c>
      <c r="J190" s="183"/>
      <c r="K190" s="184">
        <f t="shared" ref="K190:K212" si="58">ROUND(E190*J190,2)</f>
        <v>0</v>
      </c>
      <c r="L190" s="184">
        <v>21</v>
      </c>
      <c r="M190" s="184">
        <f t="shared" ref="M190:M212" si="59">G190*(1+L190/100)</f>
        <v>0</v>
      </c>
      <c r="N190" s="182">
        <v>9.6000000000000002E-4</v>
      </c>
      <c r="O190" s="182">
        <f t="shared" ref="O190:O212" si="60">ROUND(E190*N190,2)</f>
        <v>0.01</v>
      </c>
      <c r="P190" s="182">
        <v>0</v>
      </c>
      <c r="Q190" s="182">
        <f t="shared" ref="Q190:Q212" si="61">ROUND(E190*P190,2)</f>
        <v>0</v>
      </c>
      <c r="R190" s="184" t="s">
        <v>141</v>
      </c>
      <c r="S190" s="184" t="s">
        <v>134</v>
      </c>
      <c r="T190" s="185" t="s">
        <v>134</v>
      </c>
      <c r="U190" s="162">
        <v>0.621</v>
      </c>
      <c r="V190" s="162">
        <f t="shared" ref="V190:V212" si="62">ROUND(E190*U190,2)</f>
        <v>4.97</v>
      </c>
      <c r="W190" s="162"/>
      <c r="X190" s="162" t="s">
        <v>135</v>
      </c>
      <c r="Y190" s="162" t="s">
        <v>136</v>
      </c>
      <c r="Z190" s="151"/>
      <c r="AA190" s="151"/>
      <c r="AB190" s="151"/>
      <c r="AC190" s="151"/>
      <c r="AD190" s="151"/>
      <c r="AE190" s="151"/>
      <c r="AF190" s="151"/>
      <c r="AG190" s="151" t="s">
        <v>137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ht="22.5" outlineLevel="1" x14ac:dyDescent="0.2">
      <c r="A191" s="179">
        <v>125</v>
      </c>
      <c r="B191" s="180" t="s">
        <v>436</v>
      </c>
      <c r="C191" s="189" t="s">
        <v>437</v>
      </c>
      <c r="D191" s="181" t="s">
        <v>144</v>
      </c>
      <c r="E191" s="182">
        <v>1</v>
      </c>
      <c r="F191" s="183"/>
      <c r="G191" s="184">
        <f t="shared" si="56"/>
        <v>0</v>
      </c>
      <c r="H191" s="183"/>
      <c r="I191" s="184">
        <f t="shared" si="57"/>
        <v>0</v>
      </c>
      <c r="J191" s="183"/>
      <c r="K191" s="184">
        <f t="shared" si="58"/>
        <v>0</v>
      </c>
      <c r="L191" s="184">
        <v>21</v>
      </c>
      <c r="M191" s="184">
        <f t="shared" si="59"/>
        <v>0</v>
      </c>
      <c r="N191" s="182">
        <v>3.4000000000000002E-4</v>
      </c>
      <c r="O191" s="182">
        <f t="shared" si="60"/>
        <v>0</v>
      </c>
      <c r="P191" s="182">
        <v>0</v>
      </c>
      <c r="Q191" s="182">
        <f t="shared" si="61"/>
        <v>0</v>
      </c>
      <c r="R191" s="184" t="s">
        <v>145</v>
      </c>
      <c r="S191" s="184" t="s">
        <v>134</v>
      </c>
      <c r="T191" s="185" t="s">
        <v>134</v>
      </c>
      <c r="U191" s="162">
        <v>0.20599999999999999</v>
      </c>
      <c r="V191" s="162">
        <f t="shared" si="62"/>
        <v>0.21</v>
      </c>
      <c r="W191" s="162"/>
      <c r="X191" s="162" t="s">
        <v>135</v>
      </c>
      <c r="Y191" s="162" t="s">
        <v>136</v>
      </c>
      <c r="Z191" s="151"/>
      <c r="AA191" s="151"/>
      <c r="AB191" s="151"/>
      <c r="AC191" s="151"/>
      <c r="AD191" s="151"/>
      <c r="AE191" s="151"/>
      <c r="AF191" s="151"/>
      <c r="AG191" s="151" t="s">
        <v>137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79">
        <v>126</v>
      </c>
      <c r="B192" s="180" t="s">
        <v>438</v>
      </c>
      <c r="C192" s="189" t="s">
        <v>439</v>
      </c>
      <c r="D192" s="181" t="s">
        <v>144</v>
      </c>
      <c r="E192" s="182">
        <v>3</v>
      </c>
      <c r="F192" s="183"/>
      <c r="G192" s="184">
        <f t="shared" si="56"/>
        <v>0</v>
      </c>
      <c r="H192" s="183"/>
      <c r="I192" s="184">
        <f t="shared" si="57"/>
        <v>0</v>
      </c>
      <c r="J192" s="183"/>
      <c r="K192" s="184">
        <f t="shared" si="58"/>
        <v>0</v>
      </c>
      <c r="L192" s="184">
        <v>21</v>
      </c>
      <c r="M192" s="184">
        <f t="shared" si="59"/>
        <v>0</v>
      </c>
      <c r="N192" s="182">
        <v>0</v>
      </c>
      <c r="O192" s="182">
        <f t="shared" si="60"/>
        <v>0</v>
      </c>
      <c r="P192" s="182">
        <v>0</v>
      </c>
      <c r="Q192" s="182">
        <f t="shared" si="61"/>
        <v>0</v>
      </c>
      <c r="R192" s="184" t="s">
        <v>145</v>
      </c>
      <c r="S192" s="184" t="s">
        <v>134</v>
      </c>
      <c r="T192" s="185" t="s">
        <v>134</v>
      </c>
      <c r="U192" s="162">
        <v>5.0999999999999997E-2</v>
      </c>
      <c r="V192" s="162">
        <f t="shared" si="62"/>
        <v>0.15</v>
      </c>
      <c r="W192" s="162"/>
      <c r="X192" s="162" t="s">
        <v>135</v>
      </c>
      <c r="Y192" s="162" t="s">
        <v>136</v>
      </c>
      <c r="Z192" s="151"/>
      <c r="AA192" s="151"/>
      <c r="AB192" s="151"/>
      <c r="AC192" s="151"/>
      <c r="AD192" s="151"/>
      <c r="AE192" s="151"/>
      <c r="AF192" s="151"/>
      <c r="AG192" s="151" t="s">
        <v>137</v>
      </c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79">
        <v>127</v>
      </c>
      <c r="B193" s="180" t="s">
        <v>440</v>
      </c>
      <c r="C193" s="189" t="s">
        <v>441</v>
      </c>
      <c r="D193" s="181" t="s">
        <v>144</v>
      </c>
      <c r="E193" s="182">
        <v>3</v>
      </c>
      <c r="F193" s="183"/>
      <c r="G193" s="184">
        <f t="shared" si="56"/>
        <v>0</v>
      </c>
      <c r="H193" s="183"/>
      <c r="I193" s="184">
        <f t="shared" si="57"/>
        <v>0</v>
      </c>
      <c r="J193" s="183"/>
      <c r="K193" s="184">
        <f t="shared" si="58"/>
        <v>0</v>
      </c>
      <c r="L193" s="184">
        <v>21</v>
      </c>
      <c r="M193" s="184">
        <f t="shared" si="59"/>
        <v>0</v>
      </c>
      <c r="N193" s="182">
        <v>0</v>
      </c>
      <c r="O193" s="182">
        <f t="shared" si="60"/>
        <v>0</v>
      </c>
      <c r="P193" s="182">
        <v>0</v>
      </c>
      <c r="Q193" s="182">
        <f t="shared" si="61"/>
        <v>0</v>
      </c>
      <c r="R193" s="184" t="s">
        <v>145</v>
      </c>
      <c r="S193" s="184" t="s">
        <v>134</v>
      </c>
      <c r="T193" s="185" t="s">
        <v>134</v>
      </c>
      <c r="U193" s="162">
        <v>0.16500000000000001</v>
      </c>
      <c r="V193" s="162">
        <f t="shared" si="62"/>
        <v>0.5</v>
      </c>
      <c r="W193" s="162"/>
      <c r="X193" s="162" t="s">
        <v>135</v>
      </c>
      <c r="Y193" s="162" t="s">
        <v>136</v>
      </c>
      <c r="Z193" s="151"/>
      <c r="AA193" s="151"/>
      <c r="AB193" s="151"/>
      <c r="AC193" s="151"/>
      <c r="AD193" s="151"/>
      <c r="AE193" s="151"/>
      <c r="AF193" s="151"/>
      <c r="AG193" s="151" t="s">
        <v>137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79">
        <v>128</v>
      </c>
      <c r="B194" s="180" t="s">
        <v>442</v>
      </c>
      <c r="C194" s="189" t="s">
        <v>443</v>
      </c>
      <c r="D194" s="181" t="s">
        <v>144</v>
      </c>
      <c r="E194" s="182">
        <v>18</v>
      </c>
      <c r="F194" s="183"/>
      <c r="G194" s="184">
        <f t="shared" si="56"/>
        <v>0</v>
      </c>
      <c r="H194" s="183"/>
      <c r="I194" s="184">
        <f t="shared" si="57"/>
        <v>0</v>
      </c>
      <c r="J194" s="183"/>
      <c r="K194" s="184">
        <f t="shared" si="58"/>
        <v>0</v>
      </c>
      <c r="L194" s="184">
        <v>21</v>
      </c>
      <c r="M194" s="184">
        <f t="shared" si="59"/>
        <v>0</v>
      </c>
      <c r="N194" s="182">
        <v>0</v>
      </c>
      <c r="O194" s="182">
        <f t="shared" si="60"/>
        <v>0</v>
      </c>
      <c r="P194" s="182">
        <v>0</v>
      </c>
      <c r="Q194" s="182">
        <f t="shared" si="61"/>
        <v>0</v>
      </c>
      <c r="R194" s="184" t="s">
        <v>145</v>
      </c>
      <c r="S194" s="184" t="s">
        <v>134</v>
      </c>
      <c r="T194" s="185" t="s">
        <v>134</v>
      </c>
      <c r="U194" s="162">
        <v>0.26800000000000002</v>
      </c>
      <c r="V194" s="162">
        <f t="shared" si="62"/>
        <v>4.82</v>
      </c>
      <c r="W194" s="162"/>
      <c r="X194" s="162" t="s">
        <v>135</v>
      </c>
      <c r="Y194" s="162" t="s">
        <v>136</v>
      </c>
      <c r="Z194" s="151"/>
      <c r="AA194" s="151"/>
      <c r="AB194" s="151"/>
      <c r="AC194" s="151"/>
      <c r="AD194" s="151"/>
      <c r="AE194" s="151"/>
      <c r="AF194" s="151"/>
      <c r="AG194" s="151" t="s">
        <v>137</v>
      </c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79">
        <v>129</v>
      </c>
      <c r="B195" s="180" t="s">
        <v>444</v>
      </c>
      <c r="C195" s="189" t="s">
        <v>445</v>
      </c>
      <c r="D195" s="181" t="s">
        <v>144</v>
      </c>
      <c r="E195" s="182">
        <v>2</v>
      </c>
      <c r="F195" s="183"/>
      <c r="G195" s="184">
        <f t="shared" si="56"/>
        <v>0</v>
      </c>
      <c r="H195" s="183"/>
      <c r="I195" s="184">
        <f t="shared" si="57"/>
        <v>0</v>
      </c>
      <c r="J195" s="183"/>
      <c r="K195" s="184">
        <f t="shared" si="58"/>
        <v>0</v>
      </c>
      <c r="L195" s="184">
        <v>21</v>
      </c>
      <c r="M195" s="184">
        <f t="shared" si="59"/>
        <v>0</v>
      </c>
      <c r="N195" s="182">
        <v>0</v>
      </c>
      <c r="O195" s="182">
        <f t="shared" si="60"/>
        <v>0</v>
      </c>
      <c r="P195" s="182">
        <v>0</v>
      </c>
      <c r="Q195" s="182">
        <f t="shared" si="61"/>
        <v>0</v>
      </c>
      <c r="R195" s="184" t="s">
        <v>145</v>
      </c>
      <c r="S195" s="184" t="s">
        <v>134</v>
      </c>
      <c r="T195" s="185" t="s">
        <v>134</v>
      </c>
      <c r="U195" s="162">
        <v>0.42199999999999999</v>
      </c>
      <c r="V195" s="162">
        <f t="shared" si="62"/>
        <v>0.84</v>
      </c>
      <c r="W195" s="162"/>
      <c r="X195" s="162" t="s">
        <v>135</v>
      </c>
      <c r="Y195" s="162" t="s">
        <v>136</v>
      </c>
      <c r="Z195" s="151"/>
      <c r="AA195" s="151"/>
      <c r="AB195" s="151"/>
      <c r="AC195" s="151"/>
      <c r="AD195" s="151"/>
      <c r="AE195" s="151"/>
      <c r="AF195" s="151"/>
      <c r="AG195" s="151" t="s">
        <v>137</v>
      </c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79">
        <v>130</v>
      </c>
      <c r="B196" s="180" t="s">
        <v>446</v>
      </c>
      <c r="C196" s="189" t="s">
        <v>447</v>
      </c>
      <c r="D196" s="181" t="s">
        <v>144</v>
      </c>
      <c r="E196" s="182">
        <v>2</v>
      </c>
      <c r="F196" s="183"/>
      <c r="G196" s="184">
        <f t="shared" si="56"/>
        <v>0</v>
      </c>
      <c r="H196" s="183"/>
      <c r="I196" s="184">
        <f t="shared" si="57"/>
        <v>0</v>
      </c>
      <c r="J196" s="183"/>
      <c r="K196" s="184">
        <f t="shared" si="58"/>
        <v>0</v>
      </c>
      <c r="L196" s="184">
        <v>21</v>
      </c>
      <c r="M196" s="184">
        <f t="shared" si="59"/>
        <v>0</v>
      </c>
      <c r="N196" s="182">
        <v>0</v>
      </c>
      <c r="O196" s="182">
        <f t="shared" si="60"/>
        <v>0</v>
      </c>
      <c r="P196" s="182">
        <v>0</v>
      </c>
      <c r="Q196" s="182">
        <f t="shared" si="61"/>
        <v>0</v>
      </c>
      <c r="R196" s="184" t="s">
        <v>145</v>
      </c>
      <c r="S196" s="184" t="s">
        <v>134</v>
      </c>
      <c r="T196" s="185" t="s">
        <v>134</v>
      </c>
      <c r="U196" s="162">
        <v>0.25800000000000001</v>
      </c>
      <c r="V196" s="162">
        <f t="shared" si="62"/>
        <v>0.52</v>
      </c>
      <c r="W196" s="162"/>
      <c r="X196" s="162" t="s">
        <v>135</v>
      </c>
      <c r="Y196" s="162" t="s">
        <v>136</v>
      </c>
      <c r="Z196" s="151"/>
      <c r="AA196" s="151"/>
      <c r="AB196" s="151"/>
      <c r="AC196" s="151"/>
      <c r="AD196" s="151"/>
      <c r="AE196" s="151"/>
      <c r="AF196" s="151"/>
      <c r="AG196" s="151" t="s">
        <v>137</v>
      </c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79">
        <v>131</v>
      </c>
      <c r="B197" s="180" t="s">
        <v>448</v>
      </c>
      <c r="C197" s="189" t="s">
        <v>449</v>
      </c>
      <c r="D197" s="181" t="s">
        <v>144</v>
      </c>
      <c r="E197" s="182">
        <v>1</v>
      </c>
      <c r="F197" s="183"/>
      <c r="G197" s="184">
        <f t="shared" si="56"/>
        <v>0</v>
      </c>
      <c r="H197" s="183"/>
      <c r="I197" s="184">
        <f t="shared" si="57"/>
        <v>0</v>
      </c>
      <c r="J197" s="183"/>
      <c r="K197" s="184">
        <f t="shared" si="58"/>
        <v>0</v>
      </c>
      <c r="L197" s="184">
        <v>21</v>
      </c>
      <c r="M197" s="184">
        <f t="shared" si="59"/>
        <v>0</v>
      </c>
      <c r="N197" s="182">
        <v>8.0000000000000004E-4</v>
      </c>
      <c r="O197" s="182">
        <f t="shared" si="60"/>
        <v>0</v>
      </c>
      <c r="P197" s="182">
        <v>0</v>
      </c>
      <c r="Q197" s="182">
        <f t="shared" si="61"/>
        <v>0</v>
      </c>
      <c r="R197" s="184" t="s">
        <v>145</v>
      </c>
      <c r="S197" s="184" t="s">
        <v>134</v>
      </c>
      <c r="T197" s="185" t="s">
        <v>134</v>
      </c>
      <c r="U197" s="162">
        <v>6.2E-2</v>
      </c>
      <c r="V197" s="162">
        <f t="shared" si="62"/>
        <v>0.06</v>
      </c>
      <c r="W197" s="162"/>
      <c r="X197" s="162" t="s">
        <v>135</v>
      </c>
      <c r="Y197" s="162" t="s">
        <v>136</v>
      </c>
      <c r="Z197" s="151"/>
      <c r="AA197" s="151"/>
      <c r="AB197" s="151"/>
      <c r="AC197" s="151"/>
      <c r="AD197" s="151"/>
      <c r="AE197" s="151"/>
      <c r="AF197" s="151"/>
      <c r="AG197" s="151" t="s">
        <v>137</v>
      </c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79">
        <v>132</v>
      </c>
      <c r="B198" s="180" t="s">
        <v>450</v>
      </c>
      <c r="C198" s="189" t="s">
        <v>451</v>
      </c>
      <c r="D198" s="181" t="s">
        <v>144</v>
      </c>
      <c r="E198" s="182">
        <v>1</v>
      </c>
      <c r="F198" s="183"/>
      <c r="G198" s="184">
        <f t="shared" si="56"/>
        <v>0</v>
      </c>
      <c r="H198" s="183"/>
      <c r="I198" s="184">
        <f t="shared" si="57"/>
        <v>0</v>
      </c>
      <c r="J198" s="183"/>
      <c r="K198" s="184">
        <f t="shared" si="58"/>
        <v>0</v>
      </c>
      <c r="L198" s="184">
        <v>21</v>
      </c>
      <c r="M198" s="184">
        <f t="shared" si="59"/>
        <v>0</v>
      </c>
      <c r="N198" s="182">
        <v>1.8000000000000001E-4</v>
      </c>
      <c r="O198" s="182">
        <f t="shared" si="60"/>
        <v>0</v>
      </c>
      <c r="P198" s="182">
        <v>0</v>
      </c>
      <c r="Q198" s="182">
        <f t="shared" si="61"/>
        <v>0</v>
      </c>
      <c r="R198" s="184" t="s">
        <v>145</v>
      </c>
      <c r="S198" s="184" t="s">
        <v>134</v>
      </c>
      <c r="T198" s="185" t="s">
        <v>134</v>
      </c>
      <c r="U198" s="162">
        <v>0.16500000000000001</v>
      </c>
      <c r="V198" s="162">
        <f t="shared" si="62"/>
        <v>0.17</v>
      </c>
      <c r="W198" s="162"/>
      <c r="X198" s="162" t="s">
        <v>135</v>
      </c>
      <c r="Y198" s="162" t="s">
        <v>136</v>
      </c>
      <c r="Z198" s="151"/>
      <c r="AA198" s="151"/>
      <c r="AB198" s="151"/>
      <c r="AC198" s="151"/>
      <c r="AD198" s="151"/>
      <c r="AE198" s="151"/>
      <c r="AF198" s="151"/>
      <c r="AG198" s="151" t="s">
        <v>137</v>
      </c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79">
        <v>133</v>
      </c>
      <c r="B199" s="180" t="s">
        <v>452</v>
      </c>
      <c r="C199" s="189" t="s">
        <v>453</v>
      </c>
      <c r="D199" s="181" t="s">
        <v>144</v>
      </c>
      <c r="E199" s="182">
        <v>12</v>
      </c>
      <c r="F199" s="183"/>
      <c r="G199" s="184">
        <f t="shared" si="56"/>
        <v>0</v>
      </c>
      <c r="H199" s="183"/>
      <c r="I199" s="184">
        <f t="shared" si="57"/>
        <v>0</v>
      </c>
      <c r="J199" s="183"/>
      <c r="K199" s="184">
        <f t="shared" si="58"/>
        <v>0</v>
      </c>
      <c r="L199" s="184">
        <v>21</v>
      </c>
      <c r="M199" s="184">
        <f t="shared" si="59"/>
        <v>0</v>
      </c>
      <c r="N199" s="182">
        <v>6.8000000000000005E-4</v>
      </c>
      <c r="O199" s="182">
        <f t="shared" si="60"/>
        <v>0.01</v>
      </c>
      <c r="P199" s="182">
        <v>0</v>
      </c>
      <c r="Q199" s="182">
        <f t="shared" si="61"/>
        <v>0</v>
      </c>
      <c r="R199" s="184" t="s">
        <v>145</v>
      </c>
      <c r="S199" s="184" t="s">
        <v>134</v>
      </c>
      <c r="T199" s="185" t="s">
        <v>134</v>
      </c>
      <c r="U199" s="162">
        <v>0.26900000000000002</v>
      </c>
      <c r="V199" s="162">
        <f t="shared" si="62"/>
        <v>3.23</v>
      </c>
      <c r="W199" s="162"/>
      <c r="X199" s="162" t="s">
        <v>135</v>
      </c>
      <c r="Y199" s="162" t="s">
        <v>136</v>
      </c>
      <c r="Z199" s="151"/>
      <c r="AA199" s="151"/>
      <c r="AB199" s="151"/>
      <c r="AC199" s="151"/>
      <c r="AD199" s="151"/>
      <c r="AE199" s="151"/>
      <c r="AF199" s="151"/>
      <c r="AG199" s="151" t="s">
        <v>137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79">
        <v>134</v>
      </c>
      <c r="B200" s="180" t="s">
        <v>454</v>
      </c>
      <c r="C200" s="189" t="s">
        <v>455</v>
      </c>
      <c r="D200" s="181" t="s">
        <v>144</v>
      </c>
      <c r="E200" s="182">
        <v>2</v>
      </c>
      <c r="F200" s="183"/>
      <c r="G200" s="184">
        <f t="shared" si="56"/>
        <v>0</v>
      </c>
      <c r="H200" s="183"/>
      <c r="I200" s="184">
        <f t="shared" si="57"/>
        <v>0</v>
      </c>
      <c r="J200" s="183"/>
      <c r="K200" s="184">
        <f t="shared" si="58"/>
        <v>0</v>
      </c>
      <c r="L200" s="184">
        <v>21</v>
      </c>
      <c r="M200" s="184">
        <f t="shared" si="59"/>
        <v>0</v>
      </c>
      <c r="N200" s="182">
        <v>1.6299999999999999E-3</v>
      </c>
      <c r="O200" s="182">
        <f t="shared" si="60"/>
        <v>0</v>
      </c>
      <c r="P200" s="182">
        <v>0</v>
      </c>
      <c r="Q200" s="182">
        <f t="shared" si="61"/>
        <v>0</v>
      </c>
      <c r="R200" s="184" t="s">
        <v>145</v>
      </c>
      <c r="S200" s="184" t="s">
        <v>134</v>
      </c>
      <c r="T200" s="185" t="s">
        <v>134</v>
      </c>
      <c r="U200" s="162">
        <v>0.42399999999999999</v>
      </c>
      <c r="V200" s="162">
        <f t="shared" si="62"/>
        <v>0.85</v>
      </c>
      <c r="W200" s="162"/>
      <c r="X200" s="162" t="s">
        <v>135</v>
      </c>
      <c r="Y200" s="162" t="s">
        <v>136</v>
      </c>
      <c r="Z200" s="151"/>
      <c r="AA200" s="151"/>
      <c r="AB200" s="151"/>
      <c r="AC200" s="151"/>
      <c r="AD200" s="151"/>
      <c r="AE200" s="151"/>
      <c r="AF200" s="151"/>
      <c r="AG200" s="151" t="s">
        <v>137</v>
      </c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79">
        <v>135</v>
      </c>
      <c r="B201" s="180" t="s">
        <v>456</v>
      </c>
      <c r="C201" s="189" t="s">
        <v>457</v>
      </c>
      <c r="D201" s="181" t="s">
        <v>144</v>
      </c>
      <c r="E201" s="182">
        <v>4</v>
      </c>
      <c r="F201" s="183"/>
      <c r="G201" s="184">
        <f t="shared" si="56"/>
        <v>0</v>
      </c>
      <c r="H201" s="183"/>
      <c r="I201" s="184">
        <f t="shared" si="57"/>
        <v>0</v>
      </c>
      <c r="J201" s="183"/>
      <c r="K201" s="184">
        <f t="shared" si="58"/>
        <v>0</v>
      </c>
      <c r="L201" s="184">
        <v>21</v>
      </c>
      <c r="M201" s="184">
        <f t="shared" si="59"/>
        <v>0</v>
      </c>
      <c r="N201" s="182">
        <v>5.5000000000000003E-4</v>
      </c>
      <c r="O201" s="182">
        <f t="shared" si="60"/>
        <v>0</v>
      </c>
      <c r="P201" s="182">
        <v>0</v>
      </c>
      <c r="Q201" s="182">
        <f t="shared" si="61"/>
        <v>0</v>
      </c>
      <c r="R201" s="184" t="s">
        <v>145</v>
      </c>
      <c r="S201" s="184" t="s">
        <v>134</v>
      </c>
      <c r="T201" s="185" t="s">
        <v>134</v>
      </c>
      <c r="U201" s="162">
        <v>0.26900000000000002</v>
      </c>
      <c r="V201" s="162">
        <f t="shared" si="62"/>
        <v>1.08</v>
      </c>
      <c r="W201" s="162"/>
      <c r="X201" s="162" t="s">
        <v>135</v>
      </c>
      <c r="Y201" s="162" t="s">
        <v>136</v>
      </c>
      <c r="Z201" s="151"/>
      <c r="AA201" s="151"/>
      <c r="AB201" s="151"/>
      <c r="AC201" s="151"/>
      <c r="AD201" s="151"/>
      <c r="AE201" s="151"/>
      <c r="AF201" s="151"/>
      <c r="AG201" s="151" t="s">
        <v>137</v>
      </c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79">
        <v>136</v>
      </c>
      <c r="B202" s="180" t="s">
        <v>458</v>
      </c>
      <c r="C202" s="189" t="s">
        <v>459</v>
      </c>
      <c r="D202" s="181" t="s">
        <v>144</v>
      </c>
      <c r="E202" s="182">
        <v>8</v>
      </c>
      <c r="F202" s="183"/>
      <c r="G202" s="184">
        <f t="shared" si="56"/>
        <v>0</v>
      </c>
      <c r="H202" s="183"/>
      <c r="I202" s="184">
        <f t="shared" si="57"/>
        <v>0</v>
      </c>
      <c r="J202" s="183"/>
      <c r="K202" s="184">
        <f t="shared" si="58"/>
        <v>0</v>
      </c>
      <c r="L202" s="184">
        <v>21</v>
      </c>
      <c r="M202" s="184">
        <f t="shared" si="59"/>
        <v>0</v>
      </c>
      <c r="N202" s="182">
        <v>5.0000000000000001E-4</v>
      </c>
      <c r="O202" s="182">
        <f t="shared" si="60"/>
        <v>0</v>
      </c>
      <c r="P202" s="182">
        <v>0</v>
      </c>
      <c r="Q202" s="182">
        <f t="shared" si="61"/>
        <v>0</v>
      </c>
      <c r="R202" s="184" t="s">
        <v>145</v>
      </c>
      <c r="S202" s="184" t="s">
        <v>134</v>
      </c>
      <c r="T202" s="185" t="s">
        <v>134</v>
      </c>
      <c r="U202" s="162">
        <v>0.124</v>
      </c>
      <c r="V202" s="162">
        <f t="shared" si="62"/>
        <v>0.99</v>
      </c>
      <c r="W202" s="162"/>
      <c r="X202" s="162" t="s">
        <v>135</v>
      </c>
      <c r="Y202" s="162" t="s">
        <v>136</v>
      </c>
      <c r="Z202" s="151"/>
      <c r="AA202" s="151"/>
      <c r="AB202" s="151"/>
      <c r="AC202" s="151"/>
      <c r="AD202" s="151"/>
      <c r="AE202" s="151"/>
      <c r="AF202" s="151"/>
      <c r="AG202" s="151" t="s">
        <v>137</v>
      </c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79">
        <v>137</v>
      </c>
      <c r="B203" s="180" t="s">
        <v>460</v>
      </c>
      <c r="C203" s="189" t="s">
        <v>461</v>
      </c>
      <c r="D203" s="181" t="s">
        <v>144</v>
      </c>
      <c r="E203" s="182">
        <v>2</v>
      </c>
      <c r="F203" s="183"/>
      <c r="G203" s="184">
        <f t="shared" si="56"/>
        <v>0</v>
      </c>
      <c r="H203" s="183"/>
      <c r="I203" s="184">
        <f t="shared" si="57"/>
        <v>0</v>
      </c>
      <c r="J203" s="183"/>
      <c r="K203" s="184">
        <f t="shared" si="58"/>
        <v>0</v>
      </c>
      <c r="L203" s="184">
        <v>21</v>
      </c>
      <c r="M203" s="184">
        <f t="shared" si="59"/>
        <v>0</v>
      </c>
      <c r="N203" s="182">
        <v>1.1800000000000001E-3</v>
      </c>
      <c r="O203" s="182">
        <f t="shared" si="60"/>
        <v>0</v>
      </c>
      <c r="P203" s="182">
        <v>0</v>
      </c>
      <c r="Q203" s="182">
        <f t="shared" si="61"/>
        <v>0</v>
      </c>
      <c r="R203" s="184" t="s">
        <v>145</v>
      </c>
      <c r="S203" s="184" t="s">
        <v>134</v>
      </c>
      <c r="T203" s="185" t="s">
        <v>134</v>
      </c>
      <c r="U203" s="162">
        <v>0.21</v>
      </c>
      <c r="V203" s="162">
        <f t="shared" si="62"/>
        <v>0.42</v>
      </c>
      <c r="W203" s="162"/>
      <c r="X203" s="162" t="s">
        <v>135</v>
      </c>
      <c r="Y203" s="162" t="s">
        <v>136</v>
      </c>
      <c r="Z203" s="151"/>
      <c r="AA203" s="151"/>
      <c r="AB203" s="151"/>
      <c r="AC203" s="151"/>
      <c r="AD203" s="151"/>
      <c r="AE203" s="151"/>
      <c r="AF203" s="151"/>
      <c r="AG203" s="151" t="s">
        <v>137</v>
      </c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ht="22.5" outlineLevel="1" x14ac:dyDescent="0.2">
      <c r="A204" s="179">
        <v>138</v>
      </c>
      <c r="B204" s="180" t="s">
        <v>462</v>
      </c>
      <c r="C204" s="189" t="s">
        <v>463</v>
      </c>
      <c r="D204" s="181" t="s">
        <v>144</v>
      </c>
      <c r="E204" s="182">
        <v>6</v>
      </c>
      <c r="F204" s="183"/>
      <c r="G204" s="184">
        <f t="shared" si="56"/>
        <v>0</v>
      </c>
      <c r="H204" s="183"/>
      <c r="I204" s="184">
        <f t="shared" si="57"/>
        <v>0</v>
      </c>
      <c r="J204" s="183"/>
      <c r="K204" s="184">
        <f t="shared" si="58"/>
        <v>0</v>
      </c>
      <c r="L204" s="184">
        <v>21</v>
      </c>
      <c r="M204" s="184">
        <f t="shared" si="59"/>
        <v>0</v>
      </c>
      <c r="N204" s="182">
        <v>1.3999999999999999E-4</v>
      </c>
      <c r="O204" s="182">
        <f t="shared" si="60"/>
        <v>0</v>
      </c>
      <c r="P204" s="182">
        <v>0</v>
      </c>
      <c r="Q204" s="182">
        <f t="shared" si="61"/>
        <v>0</v>
      </c>
      <c r="R204" s="184" t="s">
        <v>145</v>
      </c>
      <c r="S204" s="184" t="s">
        <v>134</v>
      </c>
      <c r="T204" s="185" t="s">
        <v>134</v>
      </c>
      <c r="U204" s="162">
        <v>8.2000000000000003E-2</v>
      </c>
      <c r="V204" s="162">
        <f t="shared" si="62"/>
        <v>0.49</v>
      </c>
      <c r="W204" s="162"/>
      <c r="X204" s="162" t="s">
        <v>135</v>
      </c>
      <c r="Y204" s="162" t="s">
        <v>136</v>
      </c>
      <c r="Z204" s="151"/>
      <c r="AA204" s="151"/>
      <c r="AB204" s="151"/>
      <c r="AC204" s="151"/>
      <c r="AD204" s="151"/>
      <c r="AE204" s="151"/>
      <c r="AF204" s="151"/>
      <c r="AG204" s="151" t="s">
        <v>137</v>
      </c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79">
        <v>139</v>
      </c>
      <c r="B205" s="180" t="s">
        <v>464</v>
      </c>
      <c r="C205" s="189" t="s">
        <v>465</v>
      </c>
      <c r="D205" s="181" t="s">
        <v>144</v>
      </c>
      <c r="E205" s="182">
        <v>2</v>
      </c>
      <c r="F205" s="183"/>
      <c r="G205" s="184">
        <f t="shared" si="56"/>
        <v>0</v>
      </c>
      <c r="H205" s="183"/>
      <c r="I205" s="184">
        <f t="shared" si="57"/>
        <v>0</v>
      </c>
      <c r="J205" s="183"/>
      <c r="K205" s="184">
        <f t="shared" si="58"/>
        <v>0</v>
      </c>
      <c r="L205" s="184">
        <v>21</v>
      </c>
      <c r="M205" s="184">
        <f t="shared" si="59"/>
        <v>0</v>
      </c>
      <c r="N205" s="182">
        <v>5.5999999999999995E-4</v>
      </c>
      <c r="O205" s="182">
        <f t="shared" si="60"/>
        <v>0</v>
      </c>
      <c r="P205" s="182">
        <v>0</v>
      </c>
      <c r="Q205" s="182">
        <f t="shared" si="61"/>
        <v>0</v>
      </c>
      <c r="R205" s="184" t="s">
        <v>145</v>
      </c>
      <c r="S205" s="184" t="s">
        <v>134</v>
      </c>
      <c r="T205" s="185" t="s">
        <v>134</v>
      </c>
      <c r="U205" s="162">
        <v>0.26900000000000002</v>
      </c>
      <c r="V205" s="162">
        <f t="shared" si="62"/>
        <v>0.54</v>
      </c>
      <c r="W205" s="162"/>
      <c r="X205" s="162" t="s">
        <v>135</v>
      </c>
      <c r="Y205" s="162" t="s">
        <v>136</v>
      </c>
      <c r="Z205" s="151"/>
      <c r="AA205" s="151"/>
      <c r="AB205" s="151"/>
      <c r="AC205" s="151"/>
      <c r="AD205" s="151"/>
      <c r="AE205" s="151"/>
      <c r="AF205" s="151"/>
      <c r="AG205" s="151" t="s">
        <v>137</v>
      </c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79">
        <v>140</v>
      </c>
      <c r="B206" s="180" t="s">
        <v>466</v>
      </c>
      <c r="C206" s="189" t="s">
        <v>467</v>
      </c>
      <c r="D206" s="181" t="s">
        <v>289</v>
      </c>
      <c r="E206" s="182">
        <v>2</v>
      </c>
      <c r="F206" s="183"/>
      <c r="G206" s="184">
        <f t="shared" si="56"/>
        <v>0</v>
      </c>
      <c r="H206" s="183"/>
      <c r="I206" s="184">
        <f t="shared" si="57"/>
        <v>0</v>
      </c>
      <c r="J206" s="183"/>
      <c r="K206" s="184">
        <f t="shared" si="58"/>
        <v>0</v>
      </c>
      <c r="L206" s="184">
        <v>21</v>
      </c>
      <c r="M206" s="184">
        <f t="shared" si="59"/>
        <v>0</v>
      </c>
      <c r="N206" s="182">
        <v>8.0000000000000004E-4</v>
      </c>
      <c r="O206" s="182">
        <f t="shared" si="60"/>
        <v>0</v>
      </c>
      <c r="P206" s="182">
        <v>0</v>
      </c>
      <c r="Q206" s="182">
        <f t="shared" si="61"/>
        <v>0</v>
      </c>
      <c r="R206" s="184" t="s">
        <v>145</v>
      </c>
      <c r="S206" s="184" t="s">
        <v>134</v>
      </c>
      <c r="T206" s="185" t="s">
        <v>134</v>
      </c>
      <c r="U206" s="162">
        <v>1.2130000000000001</v>
      </c>
      <c r="V206" s="162">
        <f t="shared" si="62"/>
        <v>2.4300000000000002</v>
      </c>
      <c r="W206" s="162"/>
      <c r="X206" s="162" t="s">
        <v>135</v>
      </c>
      <c r="Y206" s="162" t="s">
        <v>136</v>
      </c>
      <c r="Z206" s="151"/>
      <c r="AA206" s="151"/>
      <c r="AB206" s="151"/>
      <c r="AC206" s="151"/>
      <c r="AD206" s="151"/>
      <c r="AE206" s="151"/>
      <c r="AF206" s="151"/>
      <c r="AG206" s="151" t="s">
        <v>137</v>
      </c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79">
        <v>141</v>
      </c>
      <c r="B207" s="180" t="s">
        <v>468</v>
      </c>
      <c r="C207" s="189" t="s">
        <v>469</v>
      </c>
      <c r="D207" s="181" t="s">
        <v>144</v>
      </c>
      <c r="E207" s="182">
        <v>2</v>
      </c>
      <c r="F207" s="183"/>
      <c r="G207" s="184">
        <f t="shared" si="56"/>
        <v>0</v>
      </c>
      <c r="H207" s="183"/>
      <c r="I207" s="184">
        <f t="shared" si="57"/>
        <v>0</v>
      </c>
      <c r="J207" s="183"/>
      <c r="K207" s="184">
        <f t="shared" si="58"/>
        <v>0</v>
      </c>
      <c r="L207" s="184">
        <v>21</v>
      </c>
      <c r="M207" s="184">
        <f t="shared" si="59"/>
        <v>0</v>
      </c>
      <c r="N207" s="182">
        <v>2.5699999999999998E-3</v>
      </c>
      <c r="O207" s="182">
        <f t="shared" si="60"/>
        <v>0.01</v>
      </c>
      <c r="P207" s="182">
        <v>0</v>
      </c>
      <c r="Q207" s="182">
        <f t="shared" si="61"/>
        <v>0</v>
      </c>
      <c r="R207" s="184"/>
      <c r="S207" s="184" t="s">
        <v>160</v>
      </c>
      <c r="T207" s="185" t="s">
        <v>134</v>
      </c>
      <c r="U207" s="162">
        <v>0.433</v>
      </c>
      <c r="V207" s="162">
        <f t="shared" si="62"/>
        <v>0.87</v>
      </c>
      <c r="W207" s="162"/>
      <c r="X207" s="162" t="s">
        <v>135</v>
      </c>
      <c r="Y207" s="162" t="s">
        <v>136</v>
      </c>
      <c r="Z207" s="151"/>
      <c r="AA207" s="151"/>
      <c r="AB207" s="151"/>
      <c r="AC207" s="151"/>
      <c r="AD207" s="151"/>
      <c r="AE207" s="151"/>
      <c r="AF207" s="151"/>
      <c r="AG207" s="151" t="s">
        <v>137</v>
      </c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ht="22.5" outlineLevel="1" x14ac:dyDescent="0.2">
      <c r="A208" s="179">
        <v>142</v>
      </c>
      <c r="B208" s="180" t="s">
        <v>470</v>
      </c>
      <c r="C208" s="189" t="s">
        <v>471</v>
      </c>
      <c r="D208" s="181" t="s">
        <v>208</v>
      </c>
      <c r="E208" s="182">
        <v>2</v>
      </c>
      <c r="F208" s="183"/>
      <c r="G208" s="184">
        <f t="shared" si="56"/>
        <v>0</v>
      </c>
      <c r="H208" s="183"/>
      <c r="I208" s="184">
        <f t="shared" si="57"/>
        <v>0</v>
      </c>
      <c r="J208" s="183"/>
      <c r="K208" s="184">
        <f t="shared" si="58"/>
        <v>0</v>
      </c>
      <c r="L208" s="184">
        <v>21</v>
      </c>
      <c r="M208" s="184">
        <f t="shared" si="59"/>
        <v>0</v>
      </c>
      <c r="N208" s="182">
        <v>0</v>
      </c>
      <c r="O208" s="182">
        <f t="shared" si="60"/>
        <v>0</v>
      </c>
      <c r="P208" s="182">
        <v>0</v>
      </c>
      <c r="Q208" s="182">
        <f t="shared" si="61"/>
        <v>0</v>
      </c>
      <c r="R208" s="184"/>
      <c r="S208" s="184" t="s">
        <v>160</v>
      </c>
      <c r="T208" s="185" t="s">
        <v>161</v>
      </c>
      <c r="U208" s="162">
        <v>0</v>
      </c>
      <c r="V208" s="162">
        <f t="shared" si="62"/>
        <v>0</v>
      </c>
      <c r="W208" s="162"/>
      <c r="X208" s="162" t="s">
        <v>217</v>
      </c>
      <c r="Y208" s="162" t="s">
        <v>136</v>
      </c>
      <c r="Z208" s="151"/>
      <c r="AA208" s="151"/>
      <c r="AB208" s="151"/>
      <c r="AC208" s="151"/>
      <c r="AD208" s="151"/>
      <c r="AE208" s="151"/>
      <c r="AF208" s="151"/>
      <c r="AG208" s="151" t="s">
        <v>218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79">
        <v>143</v>
      </c>
      <c r="B209" s="180" t="s">
        <v>472</v>
      </c>
      <c r="C209" s="189" t="s">
        <v>473</v>
      </c>
      <c r="D209" s="181" t="s">
        <v>208</v>
      </c>
      <c r="E209" s="182">
        <v>1</v>
      </c>
      <c r="F209" s="183"/>
      <c r="G209" s="184">
        <f t="shared" si="56"/>
        <v>0</v>
      </c>
      <c r="H209" s="183"/>
      <c r="I209" s="184">
        <f t="shared" si="57"/>
        <v>0</v>
      </c>
      <c r="J209" s="183"/>
      <c r="K209" s="184">
        <f t="shared" si="58"/>
        <v>0</v>
      </c>
      <c r="L209" s="184">
        <v>21</v>
      </c>
      <c r="M209" s="184">
        <f t="shared" si="59"/>
        <v>0</v>
      </c>
      <c r="N209" s="182">
        <v>0</v>
      </c>
      <c r="O209" s="182">
        <f t="shared" si="60"/>
        <v>0</v>
      </c>
      <c r="P209" s="182">
        <v>0</v>
      </c>
      <c r="Q209" s="182">
        <f t="shared" si="61"/>
        <v>0</v>
      </c>
      <c r="R209" s="184"/>
      <c r="S209" s="184" t="s">
        <v>160</v>
      </c>
      <c r="T209" s="185" t="s">
        <v>161</v>
      </c>
      <c r="U209" s="162">
        <v>0</v>
      </c>
      <c r="V209" s="162">
        <f t="shared" si="62"/>
        <v>0</v>
      </c>
      <c r="W209" s="162"/>
      <c r="X209" s="162" t="s">
        <v>217</v>
      </c>
      <c r="Y209" s="162" t="s">
        <v>136</v>
      </c>
      <c r="Z209" s="151"/>
      <c r="AA209" s="151"/>
      <c r="AB209" s="151"/>
      <c r="AC209" s="151"/>
      <c r="AD209" s="151"/>
      <c r="AE209" s="151"/>
      <c r="AF209" s="151"/>
      <c r="AG209" s="151" t="s">
        <v>218</v>
      </c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">
      <c r="A210" s="179">
        <v>144</v>
      </c>
      <c r="B210" s="180" t="s">
        <v>474</v>
      </c>
      <c r="C210" s="189" t="s">
        <v>475</v>
      </c>
      <c r="D210" s="181" t="s">
        <v>208</v>
      </c>
      <c r="E210" s="182">
        <v>4</v>
      </c>
      <c r="F210" s="183"/>
      <c r="G210" s="184">
        <f t="shared" si="56"/>
        <v>0</v>
      </c>
      <c r="H210" s="183"/>
      <c r="I210" s="184">
        <f t="shared" si="57"/>
        <v>0</v>
      </c>
      <c r="J210" s="183"/>
      <c r="K210" s="184">
        <f t="shared" si="58"/>
        <v>0</v>
      </c>
      <c r="L210" s="184">
        <v>21</v>
      </c>
      <c r="M210" s="184">
        <f t="shared" si="59"/>
        <v>0</v>
      </c>
      <c r="N210" s="182">
        <v>0</v>
      </c>
      <c r="O210" s="182">
        <f t="shared" si="60"/>
        <v>0</v>
      </c>
      <c r="P210" s="182">
        <v>0</v>
      </c>
      <c r="Q210" s="182">
        <f t="shared" si="61"/>
        <v>0</v>
      </c>
      <c r="R210" s="184"/>
      <c r="S210" s="184" t="s">
        <v>160</v>
      </c>
      <c r="T210" s="185" t="s">
        <v>161</v>
      </c>
      <c r="U210" s="162">
        <v>0</v>
      </c>
      <c r="V210" s="162">
        <f t="shared" si="62"/>
        <v>0</v>
      </c>
      <c r="W210" s="162"/>
      <c r="X210" s="162" t="s">
        <v>217</v>
      </c>
      <c r="Y210" s="162" t="s">
        <v>136</v>
      </c>
      <c r="Z210" s="151"/>
      <c r="AA210" s="151"/>
      <c r="AB210" s="151"/>
      <c r="AC210" s="151"/>
      <c r="AD210" s="151"/>
      <c r="AE210" s="151"/>
      <c r="AF210" s="151"/>
      <c r="AG210" s="151" t="s">
        <v>218</v>
      </c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72">
        <v>145</v>
      </c>
      <c r="B211" s="173" t="s">
        <v>476</v>
      </c>
      <c r="C211" s="190" t="s">
        <v>477</v>
      </c>
      <c r="D211" s="174" t="s">
        <v>208</v>
      </c>
      <c r="E211" s="175">
        <v>1</v>
      </c>
      <c r="F211" s="176"/>
      <c r="G211" s="177">
        <f t="shared" si="56"/>
        <v>0</v>
      </c>
      <c r="H211" s="176"/>
      <c r="I211" s="177">
        <f t="shared" si="57"/>
        <v>0</v>
      </c>
      <c r="J211" s="176"/>
      <c r="K211" s="177">
        <f t="shared" si="58"/>
        <v>0</v>
      </c>
      <c r="L211" s="177">
        <v>21</v>
      </c>
      <c r="M211" s="177">
        <f t="shared" si="59"/>
        <v>0</v>
      </c>
      <c r="N211" s="175">
        <v>0</v>
      </c>
      <c r="O211" s="175">
        <f t="shared" si="60"/>
        <v>0</v>
      </c>
      <c r="P211" s="175">
        <v>0</v>
      </c>
      <c r="Q211" s="175">
        <f t="shared" si="61"/>
        <v>0</v>
      </c>
      <c r="R211" s="177"/>
      <c r="S211" s="177" t="s">
        <v>160</v>
      </c>
      <c r="T211" s="178" t="s">
        <v>161</v>
      </c>
      <c r="U211" s="162">
        <v>0</v>
      </c>
      <c r="V211" s="162">
        <f t="shared" si="62"/>
        <v>0</v>
      </c>
      <c r="W211" s="162"/>
      <c r="X211" s="162" t="s">
        <v>217</v>
      </c>
      <c r="Y211" s="162" t="s">
        <v>136</v>
      </c>
      <c r="Z211" s="151"/>
      <c r="AA211" s="151"/>
      <c r="AB211" s="151"/>
      <c r="AC211" s="151"/>
      <c r="AD211" s="151"/>
      <c r="AE211" s="151"/>
      <c r="AF211" s="151"/>
      <c r="AG211" s="151" t="s">
        <v>218</v>
      </c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58">
        <v>146</v>
      </c>
      <c r="B212" s="159" t="s">
        <v>478</v>
      </c>
      <c r="C212" s="191" t="s">
        <v>479</v>
      </c>
      <c r="D212" s="160" t="s">
        <v>0</v>
      </c>
      <c r="E212" s="186"/>
      <c r="F212" s="163"/>
      <c r="G212" s="162">
        <f t="shared" si="56"/>
        <v>0</v>
      </c>
      <c r="H212" s="163"/>
      <c r="I212" s="162">
        <f t="shared" si="57"/>
        <v>0</v>
      </c>
      <c r="J212" s="163"/>
      <c r="K212" s="162">
        <f t="shared" si="58"/>
        <v>0</v>
      </c>
      <c r="L212" s="162">
        <v>21</v>
      </c>
      <c r="M212" s="162">
        <f t="shared" si="59"/>
        <v>0</v>
      </c>
      <c r="N212" s="161">
        <v>0</v>
      </c>
      <c r="O212" s="161">
        <f t="shared" si="60"/>
        <v>0</v>
      </c>
      <c r="P212" s="161">
        <v>0</v>
      </c>
      <c r="Q212" s="161">
        <f t="shared" si="61"/>
        <v>0</v>
      </c>
      <c r="R212" s="162" t="s">
        <v>145</v>
      </c>
      <c r="S212" s="162" t="s">
        <v>134</v>
      </c>
      <c r="T212" s="162" t="s">
        <v>134</v>
      </c>
      <c r="U212" s="162">
        <v>0</v>
      </c>
      <c r="V212" s="162">
        <f t="shared" si="62"/>
        <v>0</v>
      </c>
      <c r="W212" s="162"/>
      <c r="X212" s="162" t="s">
        <v>225</v>
      </c>
      <c r="Y212" s="162" t="s">
        <v>136</v>
      </c>
      <c r="Z212" s="151"/>
      <c r="AA212" s="151"/>
      <c r="AB212" s="151"/>
      <c r="AC212" s="151"/>
      <c r="AD212" s="151"/>
      <c r="AE212" s="151"/>
      <c r="AF212" s="151"/>
      <c r="AG212" s="151" t="s">
        <v>226</v>
      </c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x14ac:dyDescent="0.2">
      <c r="A213" s="165" t="s">
        <v>128</v>
      </c>
      <c r="B213" s="166" t="s">
        <v>92</v>
      </c>
      <c r="C213" s="188" t="s">
        <v>93</v>
      </c>
      <c r="D213" s="167"/>
      <c r="E213" s="168"/>
      <c r="F213" s="169"/>
      <c r="G213" s="169">
        <f>SUMIF(AG214:AG217,"&lt;&gt;NOR",G214:G217)</f>
        <v>0</v>
      </c>
      <c r="H213" s="169"/>
      <c r="I213" s="169">
        <f>SUM(I214:I217)</f>
        <v>0</v>
      </c>
      <c r="J213" s="169"/>
      <c r="K213" s="169">
        <f>SUM(K214:K217)</f>
        <v>0</v>
      </c>
      <c r="L213" s="169"/>
      <c r="M213" s="169">
        <f>SUM(M214:M217)</f>
        <v>0</v>
      </c>
      <c r="N213" s="168"/>
      <c r="O213" s="168">
        <f>SUM(O214:O217)</f>
        <v>0.02</v>
      </c>
      <c r="P213" s="168"/>
      <c r="Q213" s="168">
        <f>SUM(Q214:Q217)</f>
        <v>0</v>
      </c>
      <c r="R213" s="169"/>
      <c r="S213" s="169"/>
      <c r="T213" s="170"/>
      <c r="U213" s="164"/>
      <c r="V213" s="164">
        <f>SUM(V214:V217)</f>
        <v>6.39</v>
      </c>
      <c r="W213" s="164"/>
      <c r="X213" s="164"/>
      <c r="Y213" s="164"/>
      <c r="AG213" t="s">
        <v>129</v>
      </c>
    </row>
    <row r="214" spans="1:60" outlineLevel="1" x14ac:dyDescent="0.2">
      <c r="A214" s="179">
        <v>147</v>
      </c>
      <c r="B214" s="180" t="s">
        <v>480</v>
      </c>
      <c r="C214" s="189" t="s">
        <v>481</v>
      </c>
      <c r="D214" s="181" t="s">
        <v>377</v>
      </c>
      <c r="E214" s="182">
        <v>15</v>
      </c>
      <c r="F214" s="183"/>
      <c r="G214" s="184">
        <f>ROUND(E214*F214,2)</f>
        <v>0</v>
      </c>
      <c r="H214" s="183"/>
      <c r="I214" s="184">
        <f>ROUND(E214*H214,2)</f>
        <v>0</v>
      </c>
      <c r="J214" s="183"/>
      <c r="K214" s="184">
        <f>ROUND(E214*J214,2)</f>
        <v>0</v>
      </c>
      <c r="L214" s="184">
        <v>21</v>
      </c>
      <c r="M214" s="184">
        <f>G214*(1+L214/100)</f>
        <v>0</v>
      </c>
      <c r="N214" s="182">
        <v>6.0000000000000002E-5</v>
      </c>
      <c r="O214" s="182">
        <f>ROUND(E214*N214,2)</f>
        <v>0</v>
      </c>
      <c r="P214" s="182">
        <v>0</v>
      </c>
      <c r="Q214" s="182">
        <f>ROUND(E214*P214,2)</f>
        <v>0</v>
      </c>
      <c r="R214" s="184" t="s">
        <v>482</v>
      </c>
      <c r="S214" s="184" t="s">
        <v>134</v>
      </c>
      <c r="T214" s="185" t="s">
        <v>134</v>
      </c>
      <c r="U214" s="162">
        <v>0.42599999999999999</v>
      </c>
      <c r="V214" s="162">
        <f>ROUND(E214*U214,2)</f>
        <v>6.39</v>
      </c>
      <c r="W214" s="162"/>
      <c r="X214" s="162" t="s">
        <v>135</v>
      </c>
      <c r="Y214" s="162" t="s">
        <v>136</v>
      </c>
      <c r="Z214" s="151"/>
      <c r="AA214" s="151"/>
      <c r="AB214" s="151"/>
      <c r="AC214" s="151"/>
      <c r="AD214" s="151"/>
      <c r="AE214" s="151"/>
      <c r="AF214" s="151"/>
      <c r="AG214" s="151" t="s">
        <v>137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72">
        <v>148</v>
      </c>
      <c r="B215" s="173" t="s">
        <v>483</v>
      </c>
      <c r="C215" s="190" t="s">
        <v>484</v>
      </c>
      <c r="D215" s="174" t="s">
        <v>377</v>
      </c>
      <c r="E215" s="175">
        <v>15</v>
      </c>
      <c r="F215" s="176"/>
      <c r="G215" s="177">
        <f>ROUND(E215*F215,2)</f>
        <v>0</v>
      </c>
      <c r="H215" s="176"/>
      <c r="I215" s="177">
        <f>ROUND(E215*H215,2)</f>
        <v>0</v>
      </c>
      <c r="J215" s="176"/>
      <c r="K215" s="177">
        <f>ROUND(E215*J215,2)</f>
        <v>0</v>
      </c>
      <c r="L215" s="177">
        <v>21</v>
      </c>
      <c r="M215" s="177">
        <f>G215*(1+L215/100)</f>
        <v>0</v>
      </c>
      <c r="N215" s="175">
        <v>1E-3</v>
      </c>
      <c r="O215" s="175">
        <f>ROUND(E215*N215,2)</f>
        <v>0.02</v>
      </c>
      <c r="P215" s="175">
        <v>0</v>
      </c>
      <c r="Q215" s="175">
        <f>ROUND(E215*P215,2)</f>
        <v>0</v>
      </c>
      <c r="R215" s="177" t="s">
        <v>216</v>
      </c>
      <c r="S215" s="177" t="s">
        <v>134</v>
      </c>
      <c r="T215" s="178" t="s">
        <v>134</v>
      </c>
      <c r="U215" s="162">
        <v>0</v>
      </c>
      <c r="V215" s="162">
        <f>ROUND(E215*U215,2)</f>
        <v>0</v>
      </c>
      <c r="W215" s="162"/>
      <c r="X215" s="162" t="s">
        <v>217</v>
      </c>
      <c r="Y215" s="162" t="s">
        <v>136</v>
      </c>
      <c r="Z215" s="151"/>
      <c r="AA215" s="151"/>
      <c r="AB215" s="151"/>
      <c r="AC215" s="151"/>
      <c r="AD215" s="151"/>
      <c r="AE215" s="151"/>
      <c r="AF215" s="151"/>
      <c r="AG215" s="151" t="s">
        <v>218</v>
      </c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8">
        <v>149</v>
      </c>
      <c r="B216" s="159" t="s">
        <v>485</v>
      </c>
      <c r="C216" s="191" t="s">
        <v>486</v>
      </c>
      <c r="D216" s="160" t="s">
        <v>0</v>
      </c>
      <c r="E216" s="186"/>
      <c r="F216" s="163"/>
      <c r="G216" s="162">
        <f>ROUND(E216*F216,2)</f>
        <v>0</v>
      </c>
      <c r="H216" s="163"/>
      <c r="I216" s="162">
        <f>ROUND(E216*H216,2)</f>
        <v>0</v>
      </c>
      <c r="J216" s="163"/>
      <c r="K216" s="162">
        <f>ROUND(E216*J216,2)</f>
        <v>0</v>
      </c>
      <c r="L216" s="162">
        <v>21</v>
      </c>
      <c r="M216" s="162">
        <f>G216*(1+L216/100)</f>
        <v>0</v>
      </c>
      <c r="N216" s="161">
        <v>0</v>
      </c>
      <c r="O216" s="161">
        <f>ROUND(E216*N216,2)</f>
        <v>0</v>
      </c>
      <c r="P216" s="161">
        <v>0</v>
      </c>
      <c r="Q216" s="161">
        <f>ROUND(E216*P216,2)</f>
        <v>0</v>
      </c>
      <c r="R216" s="162" t="s">
        <v>482</v>
      </c>
      <c r="S216" s="162" t="s">
        <v>134</v>
      </c>
      <c r="T216" s="162" t="s">
        <v>134</v>
      </c>
      <c r="U216" s="162">
        <v>0</v>
      </c>
      <c r="V216" s="162">
        <f>ROUND(E216*U216,2)</f>
        <v>0</v>
      </c>
      <c r="W216" s="162"/>
      <c r="X216" s="162" t="s">
        <v>225</v>
      </c>
      <c r="Y216" s="162" t="s">
        <v>136</v>
      </c>
      <c r="Z216" s="151"/>
      <c r="AA216" s="151"/>
      <c r="AB216" s="151"/>
      <c r="AC216" s="151"/>
      <c r="AD216" s="151"/>
      <c r="AE216" s="151"/>
      <c r="AF216" s="151"/>
      <c r="AG216" s="151" t="s">
        <v>226</v>
      </c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2" x14ac:dyDescent="0.2">
      <c r="A217" s="158"/>
      <c r="B217" s="159"/>
      <c r="C217" s="262" t="s">
        <v>227</v>
      </c>
      <c r="D217" s="263"/>
      <c r="E217" s="263"/>
      <c r="F217" s="263"/>
      <c r="G217" s="263"/>
      <c r="H217" s="162"/>
      <c r="I217" s="162"/>
      <c r="J217" s="162"/>
      <c r="K217" s="162"/>
      <c r="L217" s="162"/>
      <c r="M217" s="162"/>
      <c r="N217" s="161"/>
      <c r="O217" s="161"/>
      <c r="P217" s="161"/>
      <c r="Q217" s="161"/>
      <c r="R217" s="162"/>
      <c r="S217" s="162"/>
      <c r="T217" s="162"/>
      <c r="U217" s="162"/>
      <c r="V217" s="162"/>
      <c r="W217" s="162"/>
      <c r="X217" s="162"/>
      <c r="Y217" s="162"/>
      <c r="Z217" s="151"/>
      <c r="AA217" s="151"/>
      <c r="AB217" s="151"/>
      <c r="AC217" s="151"/>
      <c r="AD217" s="151"/>
      <c r="AE217" s="151"/>
      <c r="AF217" s="151"/>
      <c r="AG217" s="151" t="s">
        <v>152</v>
      </c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x14ac:dyDescent="0.2">
      <c r="A218" s="165" t="s">
        <v>128</v>
      </c>
      <c r="B218" s="166" t="s">
        <v>94</v>
      </c>
      <c r="C218" s="188" t="s">
        <v>95</v>
      </c>
      <c r="D218" s="167"/>
      <c r="E218" s="168"/>
      <c r="F218" s="169"/>
      <c r="G218" s="169">
        <f>SUMIF(AG219:AG223,"&lt;&gt;NOR",G219:G223)</f>
        <v>0</v>
      </c>
      <c r="H218" s="169"/>
      <c r="I218" s="169">
        <f>SUM(I219:I223)</f>
        <v>0</v>
      </c>
      <c r="J218" s="169"/>
      <c r="K218" s="169">
        <f>SUM(K219:K223)</f>
        <v>0</v>
      </c>
      <c r="L218" s="169"/>
      <c r="M218" s="169">
        <f>SUM(M219:M223)</f>
        <v>0</v>
      </c>
      <c r="N218" s="168"/>
      <c r="O218" s="168">
        <f>SUM(O219:O223)</f>
        <v>0</v>
      </c>
      <c r="P218" s="168"/>
      <c r="Q218" s="168">
        <f>SUM(Q219:Q223)</f>
        <v>0</v>
      </c>
      <c r="R218" s="169"/>
      <c r="S218" s="169"/>
      <c r="T218" s="170"/>
      <c r="U218" s="164"/>
      <c r="V218" s="164">
        <f>SUM(V219:V223)</f>
        <v>1.44</v>
      </c>
      <c r="W218" s="164"/>
      <c r="X218" s="164"/>
      <c r="Y218" s="164"/>
      <c r="AG218" t="s">
        <v>129</v>
      </c>
    </row>
    <row r="219" spans="1:60" ht="22.5" outlineLevel="1" x14ac:dyDescent="0.2">
      <c r="A219" s="172">
        <v>150</v>
      </c>
      <c r="B219" s="173" t="s">
        <v>487</v>
      </c>
      <c r="C219" s="190" t="s">
        <v>488</v>
      </c>
      <c r="D219" s="174" t="s">
        <v>140</v>
      </c>
      <c r="E219" s="175">
        <v>6</v>
      </c>
      <c r="F219" s="176"/>
      <c r="G219" s="177">
        <f>ROUND(E219*F219,2)</f>
        <v>0</v>
      </c>
      <c r="H219" s="176"/>
      <c r="I219" s="177">
        <f>ROUND(E219*H219,2)</f>
        <v>0</v>
      </c>
      <c r="J219" s="176"/>
      <c r="K219" s="177">
        <f>ROUND(E219*J219,2)</f>
        <v>0</v>
      </c>
      <c r="L219" s="177">
        <v>21</v>
      </c>
      <c r="M219" s="177">
        <f>G219*(1+L219/100)</f>
        <v>0</v>
      </c>
      <c r="N219" s="175">
        <v>9.0000000000000006E-5</v>
      </c>
      <c r="O219" s="175">
        <f>ROUND(E219*N219,2)</f>
        <v>0</v>
      </c>
      <c r="P219" s="175">
        <v>0</v>
      </c>
      <c r="Q219" s="175">
        <f>ROUND(E219*P219,2)</f>
        <v>0</v>
      </c>
      <c r="R219" s="177" t="s">
        <v>489</v>
      </c>
      <c r="S219" s="177" t="s">
        <v>134</v>
      </c>
      <c r="T219" s="178" t="s">
        <v>134</v>
      </c>
      <c r="U219" s="162">
        <v>0.11600000000000001</v>
      </c>
      <c r="V219" s="162">
        <f>ROUND(E219*U219,2)</f>
        <v>0.7</v>
      </c>
      <c r="W219" s="162"/>
      <c r="X219" s="162" t="s">
        <v>135</v>
      </c>
      <c r="Y219" s="162" t="s">
        <v>136</v>
      </c>
      <c r="Z219" s="151"/>
      <c r="AA219" s="151"/>
      <c r="AB219" s="151"/>
      <c r="AC219" s="151"/>
      <c r="AD219" s="151"/>
      <c r="AE219" s="151"/>
      <c r="AF219" s="151"/>
      <c r="AG219" s="151" t="s">
        <v>137</v>
      </c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2" x14ac:dyDescent="0.2">
      <c r="A220" s="158"/>
      <c r="B220" s="159"/>
      <c r="C220" s="251" t="s">
        <v>490</v>
      </c>
      <c r="D220" s="252"/>
      <c r="E220" s="252"/>
      <c r="F220" s="252"/>
      <c r="G220" s="252"/>
      <c r="H220" s="162"/>
      <c r="I220" s="162"/>
      <c r="J220" s="162"/>
      <c r="K220" s="162"/>
      <c r="L220" s="162"/>
      <c r="M220" s="162"/>
      <c r="N220" s="161"/>
      <c r="O220" s="161"/>
      <c r="P220" s="161"/>
      <c r="Q220" s="161"/>
      <c r="R220" s="162"/>
      <c r="S220" s="162"/>
      <c r="T220" s="162"/>
      <c r="U220" s="162"/>
      <c r="V220" s="162"/>
      <c r="W220" s="162"/>
      <c r="X220" s="162"/>
      <c r="Y220" s="162"/>
      <c r="Z220" s="151"/>
      <c r="AA220" s="151"/>
      <c r="AB220" s="151"/>
      <c r="AC220" s="151"/>
      <c r="AD220" s="151"/>
      <c r="AE220" s="151"/>
      <c r="AF220" s="151"/>
      <c r="AG220" s="151" t="s">
        <v>152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72">
        <v>151</v>
      </c>
      <c r="B221" s="173" t="s">
        <v>491</v>
      </c>
      <c r="C221" s="190" t="s">
        <v>492</v>
      </c>
      <c r="D221" s="174" t="s">
        <v>140</v>
      </c>
      <c r="E221" s="175">
        <v>6</v>
      </c>
      <c r="F221" s="176"/>
      <c r="G221" s="177">
        <f>ROUND(E221*F221,2)</f>
        <v>0</v>
      </c>
      <c r="H221" s="176"/>
      <c r="I221" s="177">
        <f>ROUND(E221*H221,2)</f>
        <v>0</v>
      </c>
      <c r="J221" s="176"/>
      <c r="K221" s="177">
        <f>ROUND(E221*J221,2)</f>
        <v>0</v>
      </c>
      <c r="L221" s="177">
        <v>21</v>
      </c>
      <c r="M221" s="177">
        <f>G221*(1+L221/100)</f>
        <v>0</v>
      </c>
      <c r="N221" s="175">
        <v>3.0000000000000001E-5</v>
      </c>
      <c r="O221" s="175">
        <f>ROUND(E221*N221,2)</f>
        <v>0</v>
      </c>
      <c r="P221" s="175">
        <v>0</v>
      </c>
      <c r="Q221" s="175">
        <f>ROUND(E221*P221,2)</f>
        <v>0</v>
      </c>
      <c r="R221" s="177" t="s">
        <v>489</v>
      </c>
      <c r="S221" s="177" t="s">
        <v>134</v>
      </c>
      <c r="T221" s="178" t="s">
        <v>134</v>
      </c>
      <c r="U221" s="162">
        <v>2.9000000000000001E-2</v>
      </c>
      <c r="V221" s="162">
        <f>ROUND(E221*U221,2)</f>
        <v>0.17</v>
      </c>
      <c r="W221" s="162"/>
      <c r="X221" s="162" t="s">
        <v>135</v>
      </c>
      <c r="Y221" s="162" t="s">
        <v>136</v>
      </c>
      <c r="Z221" s="151"/>
      <c r="AA221" s="151"/>
      <c r="AB221" s="151"/>
      <c r="AC221" s="151"/>
      <c r="AD221" s="151"/>
      <c r="AE221" s="151"/>
      <c r="AF221" s="151"/>
      <c r="AG221" s="151" t="s">
        <v>137</v>
      </c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2" x14ac:dyDescent="0.2">
      <c r="A222" s="158"/>
      <c r="B222" s="159"/>
      <c r="C222" s="251" t="s">
        <v>490</v>
      </c>
      <c r="D222" s="252"/>
      <c r="E222" s="252"/>
      <c r="F222" s="252"/>
      <c r="G222" s="252"/>
      <c r="H222" s="162"/>
      <c r="I222" s="162"/>
      <c r="J222" s="162"/>
      <c r="K222" s="162"/>
      <c r="L222" s="162"/>
      <c r="M222" s="162"/>
      <c r="N222" s="161"/>
      <c r="O222" s="161"/>
      <c r="P222" s="161"/>
      <c r="Q222" s="161"/>
      <c r="R222" s="162"/>
      <c r="S222" s="162"/>
      <c r="T222" s="162"/>
      <c r="U222" s="162"/>
      <c r="V222" s="162"/>
      <c r="W222" s="162"/>
      <c r="X222" s="162"/>
      <c r="Y222" s="162"/>
      <c r="Z222" s="151"/>
      <c r="AA222" s="151"/>
      <c r="AB222" s="151"/>
      <c r="AC222" s="151"/>
      <c r="AD222" s="151"/>
      <c r="AE222" s="151"/>
      <c r="AF222" s="151"/>
      <c r="AG222" s="151" t="s">
        <v>152</v>
      </c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79">
        <v>152</v>
      </c>
      <c r="B223" s="180" t="s">
        <v>493</v>
      </c>
      <c r="C223" s="189" t="s">
        <v>494</v>
      </c>
      <c r="D223" s="181" t="s">
        <v>132</v>
      </c>
      <c r="E223" s="182">
        <v>1.5</v>
      </c>
      <c r="F223" s="183"/>
      <c r="G223" s="184">
        <f>ROUND(E223*F223,2)</f>
        <v>0</v>
      </c>
      <c r="H223" s="183"/>
      <c r="I223" s="184">
        <f>ROUND(E223*H223,2)</f>
        <v>0</v>
      </c>
      <c r="J223" s="183"/>
      <c r="K223" s="184">
        <f>ROUND(E223*J223,2)</f>
        <v>0</v>
      </c>
      <c r="L223" s="184">
        <v>21</v>
      </c>
      <c r="M223" s="184">
        <f>G223*(1+L223/100)</f>
        <v>0</v>
      </c>
      <c r="N223" s="182">
        <v>2.5999999999999998E-4</v>
      </c>
      <c r="O223" s="182">
        <f>ROUND(E223*N223,2)</f>
        <v>0</v>
      </c>
      <c r="P223" s="182">
        <v>0</v>
      </c>
      <c r="Q223" s="182">
        <f>ROUND(E223*P223,2)</f>
        <v>0</v>
      </c>
      <c r="R223" s="184" t="s">
        <v>186</v>
      </c>
      <c r="S223" s="184" t="s">
        <v>134</v>
      </c>
      <c r="T223" s="185" t="s">
        <v>134</v>
      </c>
      <c r="U223" s="162">
        <v>0.37974999999999998</v>
      </c>
      <c r="V223" s="162">
        <f>ROUND(E223*U223,2)</f>
        <v>0.56999999999999995</v>
      </c>
      <c r="W223" s="162"/>
      <c r="X223" s="162" t="s">
        <v>187</v>
      </c>
      <c r="Y223" s="162" t="s">
        <v>136</v>
      </c>
      <c r="Z223" s="151"/>
      <c r="AA223" s="151"/>
      <c r="AB223" s="151"/>
      <c r="AC223" s="151"/>
      <c r="AD223" s="151"/>
      <c r="AE223" s="151"/>
      <c r="AF223" s="151"/>
      <c r="AG223" s="151" t="s">
        <v>188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x14ac:dyDescent="0.2">
      <c r="A224" s="165" t="s">
        <v>128</v>
      </c>
      <c r="B224" s="166" t="s">
        <v>96</v>
      </c>
      <c r="C224" s="188" t="s">
        <v>97</v>
      </c>
      <c r="D224" s="167"/>
      <c r="E224" s="168"/>
      <c r="F224" s="169"/>
      <c r="G224" s="169">
        <f>SUMIF(AG225:AG232,"&lt;&gt;NOR",G225:G232)</f>
        <v>0</v>
      </c>
      <c r="H224" s="169"/>
      <c r="I224" s="169">
        <f>SUM(I225:I232)</f>
        <v>0</v>
      </c>
      <c r="J224" s="169"/>
      <c r="K224" s="169">
        <f>SUM(K225:K232)</f>
        <v>0</v>
      </c>
      <c r="L224" s="169"/>
      <c r="M224" s="169">
        <f>SUM(M225:M232)</f>
        <v>0</v>
      </c>
      <c r="N224" s="168"/>
      <c r="O224" s="168">
        <f>SUM(O225:O232)</f>
        <v>0</v>
      </c>
      <c r="P224" s="168"/>
      <c r="Q224" s="168">
        <f>SUM(Q225:Q232)</f>
        <v>0</v>
      </c>
      <c r="R224" s="169"/>
      <c r="S224" s="169"/>
      <c r="T224" s="170"/>
      <c r="U224" s="164"/>
      <c r="V224" s="164">
        <f>SUM(V225:V232)</f>
        <v>2.5099999999999998</v>
      </c>
      <c r="W224" s="164"/>
      <c r="X224" s="164"/>
      <c r="Y224" s="164"/>
      <c r="AG224" t="s">
        <v>129</v>
      </c>
    </row>
    <row r="225" spans="1:60" outlineLevel="1" x14ac:dyDescent="0.2">
      <c r="A225" s="179">
        <v>153</v>
      </c>
      <c r="B225" s="180" t="s">
        <v>495</v>
      </c>
      <c r="C225" s="189" t="s">
        <v>496</v>
      </c>
      <c r="D225" s="181" t="s">
        <v>150</v>
      </c>
      <c r="E225" s="182">
        <v>0.89232999999999996</v>
      </c>
      <c r="F225" s="183"/>
      <c r="G225" s="184">
        <f>ROUND(E225*F225,2)</f>
        <v>0</v>
      </c>
      <c r="H225" s="183"/>
      <c r="I225" s="184">
        <f>ROUND(E225*H225,2)</f>
        <v>0</v>
      </c>
      <c r="J225" s="183"/>
      <c r="K225" s="184">
        <f>ROUND(E225*J225,2)</f>
        <v>0</v>
      </c>
      <c r="L225" s="184">
        <v>21</v>
      </c>
      <c r="M225" s="184">
        <f>G225*(1+L225/100)</f>
        <v>0</v>
      </c>
      <c r="N225" s="182">
        <v>0</v>
      </c>
      <c r="O225" s="182">
        <f>ROUND(E225*N225,2)</f>
        <v>0</v>
      </c>
      <c r="P225" s="182">
        <v>0</v>
      </c>
      <c r="Q225" s="182">
        <f>ROUND(E225*P225,2)</f>
        <v>0</v>
      </c>
      <c r="R225" s="184"/>
      <c r="S225" s="184" t="s">
        <v>134</v>
      </c>
      <c r="T225" s="185" t="s">
        <v>246</v>
      </c>
      <c r="U225" s="162">
        <v>0.95599999999999996</v>
      </c>
      <c r="V225" s="162">
        <f>ROUND(E225*U225,2)</f>
        <v>0.85</v>
      </c>
      <c r="W225" s="162"/>
      <c r="X225" s="162" t="s">
        <v>497</v>
      </c>
      <c r="Y225" s="162" t="s">
        <v>136</v>
      </c>
      <c r="Z225" s="151"/>
      <c r="AA225" s="151"/>
      <c r="AB225" s="151"/>
      <c r="AC225" s="151"/>
      <c r="AD225" s="151"/>
      <c r="AE225" s="151"/>
      <c r="AF225" s="151"/>
      <c r="AG225" s="151" t="s">
        <v>498</v>
      </c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ht="22.5" outlineLevel="1" x14ac:dyDescent="0.2">
      <c r="A226" s="179">
        <v>154</v>
      </c>
      <c r="B226" s="180" t="s">
        <v>499</v>
      </c>
      <c r="C226" s="189" t="s">
        <v>500</v>
      </c>
      <c r="D226" s="181" t="s">
        <v>150</v>
      </c>
      <c r="E226" s="182">
        <v>3.5693100000000002</v>
      </c>
      <c r="F226" s="183"/>
      <c r="G226" s="184">
        <f>ROUND(E226*F226,2)</f>
        <v>0</v>
      </c>
      <c r="H226" s="183"/>
      <c r="I226" s="184">
        <f>ROUND(E226*H226,2)</f>
        <v>0</v>
      </c>
      <c r="J226" s="183"/>
      <c r="K226" s="184">
        <f>ROUND(E226*J226,2)</f>
        <v>0</v>
      </c>
      <c r="L226" s="184">
        <v>21</v>
      </c>
      <c r="M226" s="184">
        <f>G226*(1+L226/100)</f>
        <v>0</v>
      </c>
      <c r="N226" s="182">
        <v>0</v>
      </c>
      <c r="O226" s="182">
        <f>ROUND(E226*N226,2)</f>
        <v>0</v>
      </c>
      <c r="P226" s="182">
        <v>0</v>
      </c>
      <c r="Q226" s="182">
        <f>ROUND(E226*P226,2)</f>
        <v>0</v>
      </c>
      <c r="R226" s="184" t="s">
        <v>180</v>
      </c>
      <c r="S226" s="184" t="s">
        <v>134</v>
      </c>
      <c r="T226" s="185" t="s">
        <v>246</v>
      </c>
      <c r="U226" s="162">
        <v>0.105</v>
      </c>
      <c r="V226" s="162">
        <f>ROUND(E226*U226,2)</f>
        <v>0.37</v>
      </c>
      <c r="W226" s="162"/>
      <c r="X226" s="162" t="s">
        <v>497</v>
      </c>
      <c r="Y226" s="162" t="s">
        <v>136</v>
      </c>
      <c r="Z226" s="151"/>
      <c r="AA226" s="151"/>
      <c r="AB226" s="151"/>
      <c r="AC226" s="151"/>
      <c r="AD226" s="151"/>
      <c r="AE226" s="151"/>
      <c r="AF226" s="151"/>
      <c r="AG226" s="151" t="s">
        <v>498</v>
      </c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ht="22.5" outlineLevel="1" x14ac:dyDescent="0.2">
      <c r="A227" s="179">
        <v>155</v>
      </c>
      <c r="B227" s="180" t="s">
        <v>501</v>
      </c>
      <c r="C227" s="189" t="s">
        <v>502</v>
      </c>
      <c r="D227" s="181" t="s">
        <v>150</v>
      </c>
      <c r="E227" s="182">
        <v>0.89232999999999996</v>
      </c>
      <c r="F227" s="183"/>
      <c r="G227" s="184">
        <f>ROUND(E227*F227,2)</f>
        <v>0</v>
      </c>
      <c r="H227" s="183"/>
      <c r="I227" s="184">
        <f>ROUND(E227*H227,2)</f>
        <v>0</v>
      </c>
      <c r="J227" s="183"/>
      <c r="K227" s="184">
        <f>ROUND(E227*J227,2)</f>
        <v>0</v>
      </c>
      <c r="L227" s="184">
        <v>21</v>
      </c>
      <c r="M227" s="184">
        <f>G227*(1+L227/100)</f>
        <v>0</v>
      </c>
      <c r="N227" s="182">
        <v>0</v>
      </c>
      <c r="O227" s="182">
        <f>ROUND(E227*N227,2)</f>
        <v>0</v>
      </c>
      <c r="P227" s="182">
        <v>0</v>
      </c>
      <c r="Q227" s="182">
        <f>ROUND(E227*P227,2)</f>
        <v>0</v>
      </c>
      <c r="R227" s="184" t="s">
        <v>180</v>
      </c>
      <c r="S227" s="184" t="s">
        <v>134</v>
      </c>
      <c r="T227" s="185" t="s">
        <v>246</v>
      </c>
      <c r="U227" s="162">
        <v>0</v>
      </c>
      <c r="V227" s="162">
        <f>ROUND(E227*U227,2)</f>
        <v>0</v>
      </c>
      <c r="W227" s="162"/>
      <c r="X227" s="162" t="s">
        <v>497</v>
      </c>
      <c r="Y227" s="162" t="s">
        <v>136</v>
      </c>
      <c r="Z227" s="151"/>
      <c r="AA227" s="151"/>
      <c r="AB227" s="151"/>
      <c r="AC227" s="151"/>
      <c r="AD227" s="151"/>
      <c r="AE227" s="151"/>
      <c r="AF227" s="151"/>
      <c r="AG227" s="151" t="s">
        <v>498</v>
      </c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">
      <c r="A228" s="172">
        <v>156</v>
      </c>
      <c r="B228" s="173" t="s">
        <v>503</v>
      </c>
      <c r="C228" s="190" t="s">
        <v>504</v>
      </c>
      <c r="D228" s="174" t="s">
        <v>150</v>
      </c>
      <c r="E228" s="175">
        <v>0.89232999999999996</v>
      </c>
      <c r="F228" s="176"/>
      <c r="G228" s="177">
        <f>ROUND(E228*F228,2)</f>
        <v>0</v>
      </c>
      <c r="H228" s="176"/>
      <c r="I228" s="177">
        <f>ROUND(E228*H228,2)</f>
        <v>0</v>
      </c>
      <c r="J228" s="176"/>
      <c r="K228" s="177">
        <f>ROUND(E228*J228,2)</f>
        <v>0</v>
      </c>
      <c r="L228" s="177">
        <v>21</v>
      </c>
      <c r="M228" s="177">
        <f>G228*(1+L228/100)</f>
        <v>0</v>
      </c>
      <c r="N228" s="175">
        <v>0</v>
      </c>
      <c r="O228" s="175">
        <f>ROUND(E228*N228,2)</f>
        <v>0</v>
      </c>
      <c r="P228" s="175">
        <v>0</v>
      </c>
      <c r="Q228" s="175">
        <f>ROUND(E228*P228,2)</f>
        <v>0</v>
      </c>
      <c r="R228" s="177" t="s">
        <v>505</v>
      </c>
      <c r="S228" s="177" t="s">
        <v>134</v>
      </c>
      <c r="T228" s="178" t="s">
        <v>246</v>
      </c>
      <c r="U228" s="162">
        <v>6.0000000000000001E-3</v>
      </c>
      <c r="V228" s="162">
        <f>ROUND(E228*U228,2)</f>
        <v>0.01</v>
      </c>
      <c r="W228" s="162"/>
      <c r="X228" s="162" t="s">
        <v>497</v>
      </c>
      <c r="Y228" s="162" t="s">
        <v>136</v>
      </c>
      <c r="Z228" s="151"/>
      <c r="AA228" s="151"/>
      <c r="AB228" s="151"/>
      <c r="AC228" s="151"/>
      <c r="AD228" s="151"/>
      <c r="AE228" s="151"/>
      <c r="AF228" s="151"/>
      <c r="AG228" s="151" t="s">
        <v>498</v>
      </c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2" x14ac:dyDescent="0.2">
      <c r="A229" s="158"/>
      <c r="B229" s="159"/>
      <c r="C229" s="251" t="s">
        <v>506</v>
      </c>
      <c r="D229" s="252"/>
      <c r="E229" s="252"/>
      <c r="F229" s="252"/>
      <c r="G229" s="252"/>
      <c r="H229" s="162"/>
      <c r="I229" s="162"/>
      <c r="J229" s="162"/>
      <c r="K229" s="162"/>
      <c r="L229" s="162"/>
      <c r="M229" s="162"/>
      <c r="N229" s="161"/>
      <c r="O229" s="161"/>
      <c r="P229" s="161"/>
      <c r="Q229" s="161"/>
      <c r="R229" s="162"/>
      <c r="S229" s="162"/>
      <c r="T229" s="162"/>
      <c r="U229" s="162"/>
      <c r="V229" s="162"/>
      <c r="W229" s="162"/>
      <c r="X229" s="162"/>
      <c r="Y229" s="162"/>
      <c r="Z229" s="151"/>
      <c r="AA229" s="151"/>
      <c r="AB229" s="151"/>
      <c r="AC229" s="151"/>
      <c r="AD229" s="151"/>
      <c r="AE229" s="151"/>
      <c r="AF229" s="151"/>
      <c r="AG229" s="151" t="s">
        <v>152</v>
      </c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79">
        <v>157</v>
      </c>
      <c r="B230" s="180" t="s">
        <v>507</v>
      </c>
      <c r="C230" s="189" t="s">
        <v>508</v>
      </c>
      <c r="D230" s="181" t="s">
        <v>150</v>
      </c>
      <c r="E230" s="182">
        <v>0.89232999999999996</v>
      </c>
      <c r="F230" s="183"/>
      <c r="G230" s="184">
        <f>ROUND(E230*F230,2)</f>
        <v>0</v>
      </c>
      <c r="H230" s="183"/>
      <c r="I230" s="184">
        <f>ROUND(E230*H230,2)</f>
        <v>0</v>
      </c>
      <c r="J230" s="183"/>
      <c r="K230" s="184">
        <f>ROUND(E230*J230,2)</f>
        <v>0</v>
      </c>
      <c r="L230" s="184">
        <v>21</v>
      </c>
      <c r="M230" s="184">
        <f>G230*(1+L230/100)</f>
        <v>0</v>
      </c>
      <c r="N230" s="182">
        <v>0</v>
      </c>
      <c r="O230" s="182">
        <f>ROUND(E230*N230,2)</f>
        <v>0</v>
      </c>
      <c r="P230" s="182">
        <v>0</v>
      </c>
      <c r="Q230" s="182">
        <f>ROUND(E230*P230,2)</f>
        <v>0</v>
      </c>
      <c r="R230" s="184"/>
      <c r="S230" s="184" t="s">
        <v>134</v>
      </c>
      <c r="T230" s="185" t="s">
        <v>246</v>
      </c>
      <c r="U230" s="162">
        <v>0.49</v>
      </c>
      <c r="V230" s="162">
        <f>ROUND(E230*U230,2)</f>
        <v>0.44</v>
      </c>
      <c r="W230" s="162"/>
      <c r="X230" s="162" t="s">
        <v>497</v>
      </c>
      <c r="Y230" s="162" t="s">
        <v>136</v>
      </c>
      <c r="Z230" s="151"/>
      <c r="AA230" s="151"/>
      <c r="AB230" s="151"/>
      <c r="AC230" s="151"/>
      <c r="AD230" s="151"/>
      <c r="AE230" s="151"/>
      <c r="AF230" s="151"/>
      <c r="AG230" s="151" t="s">
        <v>498</v>
      </c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79">
        <v>158</v>
      </c>
      <c r="B231" s="180" t="s">
        <v>509</v>
      </c>
      <c r="C231" s="189" t="s">
        <v>510</v>
      </c>
      <c r="D231" s="181" t="s">
        <v>150</v>
      </c>
      <c r="E231" s="182">
        <v>8.9232700000000005</v>
      </c>
      <c r="F231" s="183"/>
      <c r="G231" s="184">
        <f>ROUND(E231*F231,2)</f>
        <v>0</v>
      </c>
      <c r="H231" s="183"/>
      <c r="I231" s="184">
        <f>ROUND(E231*H231,2)</f>
        <v>0</v>
      </c>
      <c r="J231" s="183"/>
      <c r="K231" s="184">
        <f>ROUND(E231*J231,2)</f>
        <v>0</v>
      </c>
      <c r="L231" s="184">
        <v>21</v>
      </c>
      <c r="M231" s="184">
        <f>G231*(1+L231/100)</f>
        <v>0</v>
      </c>
      <c r="N231" s="182">
        <v>0</v>
      </c>
      <c r="O231" s="182">
        <f>ROUND(E231*N231,2)</f>
        <v>0</v>
      </c>
      <c r="P231" s="182">
        <v>0</v>
      </c>
      <c r="Q231" s="182">
        <f>ROUND(E231*P231,2)</f>
        <v>0</v>
      </c>
      <c r="R231" s="184"/>
      <c r="S231" s="184" t="s">
        <v>134</v>
      </c>
      <c r="T231" s="185" t="s">
        <v>246</v>
      </c>
      <c r="U231" s="162">
        <v>0</v>
      </c>
      <c r="V231" s="162">
        <f>ROUND(E231*U231,2)</f>
        <v>0</v>
      </c>
      <c r="W231" s="162"/>
      <c r="X231" s="162" t="s">
        <v>497</v>
      </c>
      <c r="Y231" s="162" t="s">
        <v>136</v>
      </c>
      <c r="Z231" s="151"/>
      <c r="AA231" s="151"/>
      <c r="AB231" s="151"/>
      <c r="AC231" s="151"/>
      <c r="AD231" s="151"/>
      <c r="AE231" s="151"/>
      <c r="AF231" s="151"/>
      <c r="AG231" s="151" t="s">
        <v>498</v>
      </c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79">
        <v>159</v>
      </c>
      <c r="B232" s="180" t="s">
        <v>511</v>
      </c>
      <c r="C232" s="189" t="s">
        <v>512</v>
      </c>
      <c r="D232" s="181" t="s">
        <v>150</v>
      </c>
      <c r="E232" s="182">
        <v>0.89232999999999996</v>
      </c>
      <c r="F232" s="183"/>
      <c r="G232" s="184">
        <f>ROUND(E232*F232,2)</f>
        <v>0</v>
      </c>
      <c r="H232" s="183"/>
      <c r="I232" s="184">
        <f>ROUND(E232*H232,2)</f>
        <v>0</v>
      </c>
      <c r="J232" s="183"/>
      <c r="K232" s="184">
        <f>ROUND(E232*J232,2)</f>
        <v>0</v>
      </c>
      <c r="L232" s="184">
        <v>21</v>
      </c>
      <c r="M232" s="184">
        <f>G232*(1+L232/100)</f>
        <v>0</v>
      </c>
      <c r="N232" s="182">
        <v>0</v>
      </c>
      <c r="O232" s="182">
        <f>ROUND(E232*N232,2)</f>
        <v>0</v>
      </c>
      <c r="P232" s="182">
        <v>0</v>
      </c>
      <c r="Q232" s="182">
        <f>ROUND(E232*P232,2)</f>
        <v>0</v>
      </c>
      <c r="R232" s="184"/>
      <c r="S232" s="184" t="s">
        <v>134</v>
      </c>
      <c r="T232" s="185" t="s">
        <v>246</v>
      </c>
      <c r="U232" s="162">
        <v>0.94199999999999995</v>
      </c>
      <c r="V232" s="162">
        <f>ROUND(E232*U232,2)</f>
        <v>0.84</v>
      </c>
      <c r="W232" s="162"/>
      <c r="X232" s="162" t="s">
        <v>497</v>
      </c>
      <c r="Y232" s="162" t="s">
        <v>136</v>
      </c>
      <c r="Z232" s="151"/>
      <c r="AA232" s="151"/>
      <c r="AB232" s="151"/>
      <c r="AC232" s="151"/>
      <c r="AD232" s="151"/>
      <c r="AE232" s="151"/>
      <c r="AF232" s="151"/>
      <c r="AG232" s="151" t="s">
        <v>498</v>
      </c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x14ac:dyDescent="0.2">
      <c r="A233" s="165" t="s">
        <v>128</v>
      </c>
      <c r="B233" s="166" t="s">
        <v>99</v>
      </c>
      <c r="C233" s="188" t="s">
        <v>27</v>
      </c>
      <c r="D233" s="167"/>
      <c r="E233" s="168"/>
      <c r="F233" s="169"/>
      <c r="G233" s="169">
        <f>SUMIF(AG234:AG241,"&lt;&gt;NOR",G234:G241)</f>
        <v>0</v>
      </c>
      <c r="H233" s="169"/>
      <c r="I233" s="169">
        <f>SUM(I234:I241)</f>
        <v>0</v>
      </c>
      <c r="J233" s="169"/>
      <c r="K233" s="169">
        <f>SUM(K234:K241)</f>
        <v>0</v>
      </c>
      <c r="L233" s="169"/>
      <c r="M233" s="169">
        <f>SUM(M234:M241)</f>
        <v>0</v>
      </c>
      <c r="N233" s="168"/>
      <c r="O233" s="168">
        <f>SUM(O234:O241)</f>
        <v>0</v>
      </c>
      <c r="P233" s="168"/>
      <c r="Q233" s="168">
        <f>SUM(Q234:Q241)</f>
        <v>0</v>
      </c>
      <c r="R233" s="169"/>
      <c r="S233" s="169"/>
      <c r="T233" s="170"/>
      <c r="U233" s="164"/>
      <c r="V233" s="164">
        <f>SUM(V234:V241)</f>
        <v>0</v>
      </c>
      <c r="W233" s="164"/>
      <c r="X233" s="164"/>
      <c r="Y233" s="164"/>
      <c r="AG233" t="s">
        <v>129</v>
      </c>
    </row>
    <row r="234" spans="1:60" outlineLevel="1" x14ac:dyDescent="0.2">
      <c r="A234" s="179">
        <v>160</v>
      </c>
      <c r="B234" s="180" t="s">
        <v>513</v>
      </c>
      <c r="C234" s="189" t="s">
        <v>514</v>
      </c>
      <c r="D234" s="181" t="s">
        <v>289</v>
      </c>
      <c r="E234" s="182">
        <v>1</v>
      </c>
      <c r="F234" s="183"/>
      <c r="G234" s="184">
        <f t="shared" ref="G234:G240" si="63">ROUND(E234*F234,2)</f>
        <v>0</v>
      </c>
      <c r="H234" s="183"/>
      <c r="I234" s="184">
        <f t="shared" ref="I234:I240" si="64">ROUND(E234*H234,2)</f>
        <v>0</v>
      </c>
      <c r="J234" s="183"/>
      <c r="K234" s="184">
        <f t="shared" ref="K234:K240" si="65">ROUND(E234*J234,2)</f>
        <v>0</v>
      </c>
      <c r="L234" s="184">
        <v>21</v>
      </c>
      <c r="M234" s="184">
        <f t="shared" ref="M234:M240" si="66">G234*(1+L234/100)</f>
        <v>0</v>
      </c>
      <c r="N234" s="182">
        <v>0</v>
      </c>
      <c r="O234" s="182">
        <f t="shared" ref="O234:O240" si="67">ROUND(E234*N234,2)</f>
        <v>0</v>
      </c>
      <c r="P234" s="182">
        <v>0</v>
      </c>
      <c r="Q234" s="182">
        <f t="shared" ref="Q234:Q240" si="68">ROUND(E234*P234,2)</f>
        <v>0</v>
      </c>
      <c r="R234" s="184"/>
      <c r="S234" s="184" t="s">
        <v>160</v>
      </c>
      <c r="T234" s="185" t="s">
        <v>161</v>
      </c>
      <c r="U234" s="162">
        <v>0</v>
      </c>
      <c r="V234" s="162">
        <f t="shared" ref="V234:V240" si="69">ROUND(E234*U234,2)</f>
        <v>0</v>
      </c>
      <c r="W234" s="162"/>
      <c r="X234" s="162" t="s">
        <v>135</v>
      </c>
      <c r="Y234" s="162" t="s">
        <v>136</v>
      </c>
      <c r="Z234" s="151"/>
      <c r="AA234" s="151"/>
      <c r="AB234" s="151"/>
      <c r="AC234" s="151"/>
      <c r="AD234" s="151"/>
      <c r="AE234" s="151"/>
      <c r="AF234" s="151"/>
      <c r="AG234" s="151" t="s">
        <v>137</v>
      </c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79">
        <v>161</v>
      </c>
      <c r="B235" s="180" t="s">
        <v>515</v>
      </c>
      <c r="C235" s="189" t="s">
        <v>516</v>
      </c>
      <c r="D235" s="181" t="s">
        <v>517</v>
      </c>
      <c r="E235" s="182">
        <v>1</v>
      </c>
      <c r="F235" s="183"/>
      <c r="G235" s="184">
        <f t="shared" si="63"/>
        <v>0</v>
      </c>
      <c r="H235" s="183"/>
      <c r="I235" s="184">
        <f t="shared" si="64"/>
        <v>0</v>
      </c>
      <c r="J235" s="183"/>
      <c r="K235" s="184">
        <f t="shared" si="65"/>
        <v>0</v>
      </c>
      <c r="L235" s="184">
        <v>21</v>
      </c>
      <c r="M235" s="184">
        <f t="shared" si="66"/>
        <v>0</v>
      </c>
      <c r="N235" s="182">
        <v>0</v>
      </c>
      <c r="O235" s="182">
        <f t="shared" si="67"/>
        <v>0</v>
      </c>
      <c r="P235" s="182">
        <v>0</v>
      </c>
      <c r="Q235" s="182">
        <f t="shared" si="68"/>
        <v>0</v>
      </c>
      <c r="R235" s="184"/>
      <c r="S235" s="184" t="s">
        <v>134</v>
      </c>
      <c r="T235" s="185" t="s">
        <v>161</v>
      </c>
      <c r="U235" s="162">
        <v>0</v>
      </c>
      <c r="V235" s="162">
        <f t="shared" si="69"/>
        <v>0</v>
      </c>
      <c r="W235" s="162"/>
      <c r="X235" s="162" t="s">
        <v>518</v>
      </c>
      <c r="Y235" s="162" t="s">
        <v>136</v>
      </c>
      <c r="Z235" s="151"/>
      <c r="AA235" s="151"/>
      <c r="AB235" s="151"/>
      <c r="AC235" s="151"/>
      <c r="AD235" s="151"/>
      <c r="AE235" s="151"/>
      <c r="AF235" s="151"/>
      <c r="AG235" s="151" t="s">
        <v>519</v>
      </c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79">
        <v>162</v>
      </c>
      <c r="B236" s="180" t="s">
        <v>520</v>
      </c>
      <c r="C236" s="189" t="s">
        <v>521</v>
      </c>
      <c r="D236" s="181" t="s">
        <v>517</v>
      </c>
      <c r="E236" s="182">
        <v>1</v>
      </c>
      <c r="F236" s="183"/>
      <c r="G236" s="184">
        <f t="shared" si="63"/>
        <v>0</v>
      </c>
      <c r="H236" s="183"/>
      <c r="I236" s="184">
        <f t="shared" si="64"/>
        <v>0</v>
      </c>
      <c r="J236" s="183"/>
      <c r="K236" s="184">
        <f t="shared" si="65"/>
        <v>0</v>
      </c>
      <c r="L236" s="184">
        <v>21</v>
      </c>
      <c r="M236" s="184">
        <f t="shared" si="66"/>
        <v>0</v>
      </c>
      <c r="N236" s="182">
        <v>0</v>
      </c>
      <c r="O236" s="182">
        <f t="shared" si="67"/>
        <v>0</v>
      </c>
      <c r="P236" s="182">
        <v>0</v>
      </c>
      <c r="Q236" s="182">
        <f t="shared" si="68"/>
        <v>0</v>
      </c>
      <c r="R236" s="184"/>
      <c r="S236" s="184" t="s">
        <v>160</v>
      </c>
      <c r="T236" s="185" t="s">
        <v>161</v>
      </c>
      <c r="U236" s="162">
        <v>0</v>
      </c>
      <c r="V236" s="162">
        <f t="shared" si="69"/>
        <v>0</v>
      </c>
      <c r="W236" s="162"/>
      <c r="X236" s="162" t="s">
        <v>518</v>
      </c>
      <c r="Y236" s="162" t="s">
        <v>136</v>
      </c>
      <c r="Z236" s="151"/>
      <c r="AA236" s="151"/>
      <c r="AB236" s="151"/>
      <c r="AC236" s="151"/>
      <c r="AD236" s="151"/>
      <c r="AE236" s="151"/>
      <c r="AF236" s="151"/>
      <c r="AG236" s="151" t="s">
        <v>519</v>
      </c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79">
        <v>163</v>
      </c>
      <c r="B237" s="180" t="s">
        <v>522</v>
      </c>
      <c r="C237" s="189" t="s">
        <v>523</v>
      </c>
      <c r="D237" s="181" t="s">
        <v>517</v>
      </c>
      <c r="E237" s="182">
        <v>1</v>
      </c>
      <c r="F237" s="183"/>
      <c r="G237" s="184">
        <f t="shared" si="63"/>
        <v>0</v>
      </c>
      <c r="H237" s="183"/>
      <c r="I237" s="184">
        <f t="shared" si="64"/>
        <v>0</v>
      </c>
      <c r="J237" s="183"/>
      <c r="K237" s="184">
        <f t="shared" si="65"/>
        <v>0</v>
      </c>
      <c r="L237" s="184">
        <v>21</v>
      </c>
      <c r="M237" s="184">
        <f t="shared" si="66"/>
        <v>0</v>
      </c>
      <c r="N237" s="182">
        <v>0</v>
      </c>
      <c r="O237" s="182">
        <f t="shared" si="67"/>
        <v>0</v>
      </c>
      <c r="P237" s="182">
        <v>0</v>
      </c>
      <c r="Q237" s="182">
        <f t="shared" si="68"/>
        <v>0</v>
      </c>
      <c r="R237" s="184"/>
      <c r="S237" s="184" t="s">
        <v>134</v>
      </c>
      <c r="T237" s="185" t="s">
        <v>161</v>
      </c>
      <c r="U237" s="162">
        <v>0</v>
      </c>
      <c r="V237" s="162">
        <f t="shared" si="69"/>
        <v>0</v>
      </c>
      <c r="W237" s="162"/>
      <c r="X237" s="162" t="s">
        <v>518</v>
      </c>
      <c r="Y237" s="162" t="s">
        <v>136</v>
      </c>
      <c r="Z237" s="151"/>
      <c r="AA237" s="151"/>
      <c r="AB237" s="151"/>
      <c r="AC237" s="151"/>
      <c r="AD237" s="151"/>
      <c r="AE237" s="151"/>
      <c r="AF237" s="151"/>
      <c r="AG237" s="151" t="s">
        <v>519</v>
      </c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79">
        <v>164</v>
      </c>
      <c r="B238" s="180" t="s">
        <v>524</v>
      </c>
      <c r="C238" s="189" t="s">
        <v>525</v>
      </c>
      <c r="D238" s="181" t="s">
        <v>517</v>
      </c>
      <c r="E238" s="182">
        <v>1</v>
      </c>
      <c r="F238" s="183"/>
      <c r="G238" s="184">
        <f t="shared" si="63"/>
        <v>0</v>
      </c>
      <c r="H238" s="183"/>
      <c r="I238" s="184">
        <f t="shared" si="64"/>
        <v>0</v>
      </c>
      <c r="J238" s="183"/>
      <c r="K238" s="184">
        <f t="shared" si="65"/>
        <v>0</v>
      </c>
      <c r="L238" s="184">
        <v>21</v>
      </c>
      <c r="M238" s="184">
        <f t="shared" si="66"/>
        <v>0</v>
      </c>
      <c r="N238" s="182">
        <v>0</v>
      </c>
      <c r="O238" s="182">
        <f t="shared" si="67"/>
        <v>0</v>
      </c>
      <c r="P238" s="182">
        <v>0</v>
      </c>
      <c r="Q238" s="182">
        <f t="shared" si="68"/>
        <v>0</v>
      </c>
      <c r="R238" s="184"/>
      <c r="S238" s="184" t="s">
        <v>134</v>
      </c>
      <c r="T238" s="185" t="s">
        <v>161</v>
      </c>
      <c r="U238" s="162">
        <v>0</v>
      </c>
      <c r="V238" s="162">
        <f t="shared" si="69"/>
        <v>0</v>
      </c>
      <c r="W238" s="162"/>
      <c r="X238" s="162" t="s">
        <v>518</v>
      </c>
      <c r="Y238" s="162" t="s">
        <v>136</v>
      </c>
      <c r="Z238" s="151"/>
      <c r="AA238" s="151"/>
      <c r="AB238" s="151"/>
      <c r="AC238" s="151"/>
      <c r="AD238" s="151"/>
      <c r="AE238" s="151"/>
      <c r="AF238" s="151"/>
      <c r="AG238" s="151" t="s">
        <v>519</v>
      </c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79">
        <v>165</v>
      </c>
      <c r="B239" s="180" t="s">
        <v>526</v>
      </c>
      <c r="C239" s="189" t="s">
        <v>527</v>
      </c>
      <c r="D239" s="181" t="s">
        <v>517</v>
      </c>
      <c r="E239" s="182">
        <v>1</v>
      </c>
      <c r="F239" s="183"/>
      <c r="G239" s="184">
        <f t="shared" si="63"/>
        <v>0</v>
      </c>
      <c r="H239" s="183"/>
      <c r="I239" s="184">
        <f t="shared" si="64"/>
        <v>0</v>
      </c>
      <c r="J239" s="183"/>
      <c r="K239" s="184">
        <f t="shared" si="65"/>
        <v>0</v>
      </c>
      <c r="L239" s="184">
        <v>21</v>
      </c>
      <c r="M239" s="184">
        <f t="shared" si="66"/>
        <v>0</v>
      </c>
      <c r="N239" s="182">
        <v>0</v>
      </c>
      <c r="O239" s="182">
        <f t="shared" si="67"/>
        <v>0</v>
      </c>
      <c r="P239" s="182">
        <v>0</v>
      </c>
      <c r="Q239" s="182">
        <f t="shared" si="68"/>
        <v>0</v>
      </c>
      <c r="R239" s="184"/>
      <c r="S239" s="184" t="s">
        <v>134</v>
      </c>
      <c r="T239" s="185" t="s">
        <v>161</v>
      </c>
      <c r="U239" s="162">
        <v>0</v>
      </c>
      <c r="V239" s="162">
        <f t="shared" si="69"/>
        <v>0</v>
      </c>
      <c r="W239" s="162"/>
      <c r="X239" s="162" t="s">
        <v>518</v>
      </c>
      <c r="Y239" s="162" t="s">
        <v>136</v>
      </c>
      <c r="Z239" s="151"/>
      <c r="AA239" s="151"/>
      <c r="AB239" s="151"/>
      <c r="AC239" s="151"/>
      <c r="AD239" s="151"/>
      <c r="AE239" s="151"/>
      <c r="AF239" s="151"/>
      <c r="AG239" s="151" t="s">
        <v>519</v>
      </c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72">
        <v>166</v>
      </c>
      <c r="B240" s="173" t="s">
        <v>528</v>
      </c>
      <c r="C240" s="190" t="s">
        <v>529</v>
      </c>
      <c r="D240" s="174" t="s">
        <v>517</v>
      </c>
      <c r="E240" s="175">
        <v>1</v>
      </c>
      <c r="F240" s="176"/>
      <c r="G240" s="177">
        <f t="shared" si="63"/>
        <v>0</v>
      </c>
      <c r="H240" s="176"/>
      <c r="I240" s="177">
        <f t="shared" si="64"/>
        <v>0</v>
      </c>
      <c r="J240" s="176"/>
      <c r="K240" s="177">
        <f t="shared" si="65"/>
        <v>0</v>
      </c>
      <c r="L240" s="177">
        <v>21</v>
      </c>
      <c r="M240" s="177">
        <f t="shared" si="66"/>
        <v>0</v>
      </c>
      <c r="N240" s="175">
        <v>0</v>
      </c>
      <c r="O240" s="175">
        <f t="shared" si="67"/>
        <v>0</v>
      </c>
      <c r="P240" s="175">
        <v>0</v>
      </c>
      <c r="Q240" s="175">
        <f t="shared" si="68"/>
        <v>0</v>
      </c>
      <c r="R240" s="177"/>
      <c r="S240" s="177" t="s">
        <v>134</v>
      </c>
      <c r="T240" s="178" t="s">
        <v>161</v>
      </c>
      <c r="U240" s="162">
        <v>0</v>
      </c>
      <c r="V240" s="162">
        <f t="shared" si="69"/>
        <v>0</v>
      </c>
      <c r="W240" s="162"/>
      <c r="X240" s="162" t="s">
        <v>518</v>
      </c>
      <c r="Y240" s="162" t="s">
        <v>136</v>
      </c>
      <c r="Z240" s="151"/>
      <c r="AA240" s="151"/>
      <c r="AB240" s="151"/>
      <c r="AC240" s="151"/>
      <c r="AD240" s="151"/>
      <c r="AE240" s="151"/>
      <c r="AF240" s="151"/>
      <c r="AG240" s="151" t="s">
        <v>530</v>
      </c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2" x14ac:dyDescent="0.2">
      <c r="A241" s="158"/>
      <c r="B241" s="159"/>
      <c r="C241" s="264" t="s">
        <v>531</v>
      </c>
      <c r="D241" s="265"/>
      <c r="E241" s="265"/>
      <c r="F241" s="265"/>
      <c r="G241" s="265"/>
      <c r="H241" s="162"/>
      <c r="I241" s="162"/>
      <c r="J241" s="162"/>
      <c r="K241" s="162"/>
      <c r="L241" s="162"/>
      <c r="M241" s="162"/>
      <c r="N241" s="161"/>
      <c r="O241" s="161"/>
      <c r="P241" s="161"/>
      <c r="Q241" s="161"/>
      <c r="R241" s="162"/>
      <c r="S241" s="162"/>
      <c r="T241" s="162"/>
      <c r="U241" s="162"/>
      <c r="V241" s="162"/>
      <c r="W241" s="162"/>
      <c r="X241" s="162"/>
      <c r="Y241" s="162"/>
      <c r="Z241" s="151"/>
      <c r="AA241" s="151"/>
      <c r="AB241" s="151"/>
      <c r="AC241" s="151"/>
      <c r="AD241" s="151"/>
      <c r="AE241" s="151"/>
      <c r="AF241" s="151"/>
      <c r="AG241" s="151" t="s">
        <v>183</v>
      </c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87" t="str">
        <f>C241</f>
        <v>Náklady na vyhotovení dokumentace skutečného provedení stavby a její předání objednateli v požadované formě a požadovaném počtu.</v>
      </c>
      <c r="BB241" s="151"/>
      <c r="BC241" s="151"/>
      <c r="BD241" s="151"/>
      <c r="BE241" s="151"/>
      <c r="BF241" s="151"/>
      <c r="BG241" s="151"/>
      <c r="BH241" s="151"/>
    </row>
    <row r="242" spans="1:60" x14ac:dyDescent="0.2">
      <c r="A242" s="3"/>
      <c r="B242" s="4"/>
      <c r="C242" s="192"/>
      <c r="D242" s="6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AE242">
        <v>15</v>
      </c>
      <c r="AF242">
        <v>21</v>
      </c>
      <c r="AG242" t="s">
        <v>114</v>
      </c>
    </row>
    <row r="243" spans="1:60" x14ac:dyDescent="0.2">
      <c r="A243" s="154"/>
      <c r="B243" s="155" t="s">
        <v>29</v>
      </c>
      <c r="C243" s="193"/>
      <c r="D243" s="156"/>
      <c r="E243" s="157"/>
      <c r="F243" s="157"/>
      <c r="G243" s="171">
        <f>G8+G19+G32+G40+G48+G63+G80+G105+G114+G132+G145+G148+G156+G168+G189+G213+G218+G224+G233</f>
        <v>0</v>
      </c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AE243">
        <f>SUMIF(L7:L241,AE242,G7:G241)</f>
        <v>0</v>
      </c>
      <c r="AF243">
        <f>SUMIF(L7:L241,AF242,G7:G241)</f>
        <v>0</v>
      </c>
      <c r="AG243" t="s">
        <v>532</v>
      </c>
    </row>
    <row r="244" spans="1:60" x14ac:dyDescent="0.2">
      <c r="C244" s="194"/>
      <c r="D244" s="10"/>
      <c r="AG244" t="s">
        <v>533</v>
      </c>
    </row>
    <row r="245" spans="1:60" x14ac:dyDescent="0.2">
      <c r="D245" s="10"/>
    </row>
    <row r="246" spans="1:60" x14ac:dyDescent="0.2">
      <c r="D246" s="10"/>
    </row>
    <row r="247" spans="1:60" x14ac:dyDescent="0.2">
      <c r="D247" s="10"/>
    </row>
    <row r="248" spans="1:60" x14ac:dyDescent="0.2">
      <c r="D248" s="10"/>
    </row>
    <row r="249" spans="1:60" x14ac:dyDescent="0.2">
      <c r="D249" s="10"/>
    </row>
    <row r="250" spans="1:60" x14ac:dyDescent="0.2">
      <c r="D250" s="10"/>
    </row>
    <row r="251" spans="1:60" x14ac:dyDescent="0.2">
      <c r="D251" s="10"/>
    </row>
    <row r="252" spans="1:60" x14ac:dyDescent="0.2">
      <c r="D252" s="10"/>
    </row>
    <row r="253" spans="1:60" x14ac:dyDescent="0.2">
      <c r="D253" s="10"/>
    </row>
    <row r="254" spans="1:60" x14ac:dyDescent="0.2">
      <c r="D254" s="10"/>
    </row>
    <row r="255" spans="1:60" x14ac:dyDescent="0.2">
      <c r="D255" s="10"/>
    </row>
    <row r="256" spans="1:60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formatRows="0"/>
  <mergeCells count="53">
    <mergeCell ref="C217:G217"/>
    <mergeCell ref="C220:G220"/>
    <mergeCell ref="C222:G222"/>
    <mergeCell ref="C229:G229"/>
    <mergeCell ref="C241:G241"/>
    <mergeCell ref="C187:G187"/>
    <mergeCell ref="C144:G144"/>
    <mergeCell ref="C170:G170"/>
    <mergeCell ref="C171:G171"/>
    <mergeCell ref="C173:G173"/>
    <mergeCell ref="C174:G174"/>
    <mergeCell ref="C176:G176"/>
    <mergeCell ref="C177:G177"/>
    <mergeCell ref="C179:G179"/>
    <mergeCell ref="C181:G181"/>
    <mergeCell ref="C183:G183"/>
    <mergeCell ref="C185:G185"/>
    <mergeCell ref="C134:G134"/>
    <mergeCell ref="C82:G82"/>
    <mergeCell ref="C83:G83"/>
    <mergeCell ref="C84:G84"/>
    <mergeCell ref="C86:G86"/>
    <mergeCell ref="C87:G87"/>
    <mergeCell ref="C88:G88"/>
    <mergeCell ref="C92:G92"/>
    <mergeCell ref="C93:G93"/>
    <mergeCell ref="C104:G104"/>
    <mergeCell ref="C113:G113"/>
    <mergeCell ref="C131:G131"/>
    <mergeCell ref="C79:G79"/>
    <mergeCell ref="C52:G52"/>
    <mergeCell ref="C53:G53"/>
    <mergeCell ref="C55:G55"/>
    <mergeCell ref="C56:G56"/>
    <mergeCell ref="C58:G58"/>
    <mergeCell ref="C60:G60"/>
    <mergeCell ref="C62:G62"/>
    <mergeCell ref="C65:G65"/>
    <mergeCell ref="C66:G66"/>
    <mergeCell ref="C68:G68"/>
    <mergeCell ref="C74:G74"/>
    <mergeCell ref="C50:G50"/>
    <mergeCell ref="A1:G1"/>
    <mergeCell ref="C2:G2"/>
    <mergeCell ref="C3:G3"/>
    <mergeCell ref="C4:G4"/>
    <mergeCell ref="C14:G14"/>
    <mergeCell ref="C21:G21"/>
    <mergeCell ref="C23:G23"/>
    <mergeCell ref="C25:G25"/>
    <mergeCell ref="C29:G29"/>
    <mergeCell ref="C30:G30"/>
    <mergeCell ref="C47:G4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235Z037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'235Z037 1 Pol'!Názvy_tisku</vt:lpstr>
      <vt:lpstr>oadresa</vt:lpstr>
      <vt:lpstr>Stavba!Objednatel</vt:lpstr>
      <vt:lpstr>Stavba!Objekt</vt:lpstr>
      <vt:lpstr>'235Z037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Jetelina</dc:creator>
  <cp:lastModifiedBy>Michal Jetelina</cp:lastModifiedBy>
  <cp:lastPrinted>2019-03-19T12:27:02Z</cp:lastPrinted>
  <dcterms:created xsi:type="dcterms:W3CDTF">2009-04-08T07:15:50Z</dcterms:created>
  <dcterms:modified xsi:type="dcterms:W3CDTF">2023-07-19T15:44:24Z</dcterms:modified>
</cp:coreProperties>
</file>